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ункцион РП 2019" sheetId="1" r:id="rId1"/>
    <sheet name="Функцион ЦС вид 2019 (2)" sheetId="2" r:id="rId2"/>
    <sheet name="Ведомствен 2019" sheetId="3" r:id="rId3"/>
  </sheets>
  <definedNames>
    <definedName name="Excel_BuiltIn_Print_Area_21">#REF!</definedName>
    <definedName name="_xlnm.Print_Area" localSheetId="2">'Ведомствен 2019'!$A$1:$G$123</definedName>
    <definedName name="_xlnm.Print_Area" localSheetId="1">'Функцион ЦС вид 2019 (2)'!$A$1:$D$55</definedName>
  </definedNames>
  <calcPr fullCalcOnLoad="1"/>
</workbook>
</file>

<file path=xl/sharedStrings.xml><?xml version="1.0" encoding="utf-8"?>
<sst xmlns="http://schemas.openxmlformats.org/spreadsheetml/2006/main" count="786" uniqueCount="157">
  <si>
    <t>к Решению Совета народных депутатов</t>
  </si>
  <si>
    <t>Наименование</t>
  </si>
  <si>
    <t>РЗ</t>
  </si>
  <si>
    <t>ПР</t>
  </si>
  <si>
    <t xml:space="preserve">Сумма </t>
  </si>
  <si>
    <t xml:space="preserve"> 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</si>
  <si>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</si>
  <si>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</si>
  <si>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</si>
  <si>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высшего должностного лица муниципального образования</t>
  </si>
  <si>
    <t xml:space="preserve"> 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</si>
  <si>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</si>
  <si>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</si>
  <si>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функций органов местного самоуправления</t>
  </si>
  <si>
    <t xml:space="preserve">Обеспечение функций органами местного самоуправления        </t>
  </si>
  <si>
    <t>Резервные фонды</t>
  </si>
  <si>
    <t>11</t>
  </si>
  <si>
    <t>Реализация иных мероприятий в рамках непрограммных расходов муниципальных органов муниципального образования «Кошехабльское сельское поселение»</t>
  </si>
  <si>
    <t>Другие общегосударственне расходы</t>
  </si>
  <si>
    <t>13</t>
  </si>
  <si>
    <t>Прочие непрограммные расходы</t>
  </si>
  <si>
    <t>Прочие непрограммные расходы на выполнение других обязательств государства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</si>
  <si>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</si>
  <si>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Субвенции на осуществление государственных полномочий Республики Адыгея в сфере административных правоотношений</t>
  </si>
  <si>
    <t>НАЦИОНАЛЬНАЯ ОБОРОНА</t>
  </si>
  <si>
    <t>Мобилизационная и вневойсковая подготовка</t>
  </si>
  <si>
    <t>03</t>
  </si>
  <si>
    <t>Расходы за счет межбюджетных трансфертов, предоставляемых из федерального бюджета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</si>
  <si>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</si>
  <si>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</si>
  <si>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</si>
  <si>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</si>
  <si>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Прочие непрограммные направления расходов</t>
  </si>
  <si>
    <t>Резерв материальных ресурсов для ликвидации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</si>
  <si>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</si>
  <si>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14</t>
  </si>
  <si>
    <t>Комплексные программы</t>
  </si>
  <si>
    <t>НАЦИОНАЛЬНАЯ ЭКОНОМИКА</t>
  </si>
  <si>
    <t>Дорожное хозяйство (дорожные фонды)</t>
  </si>
  <si>
    <t>Прочие непрограммные расходы на содержание автомобильных дорог и инженерных сооружений на них</t>
  </si>
  <si>
    <t>ЖИЛИЩНО - КОММУНАЛЬНОЕ ХОЗЯЙСТВО</t>
  </si>
  <si>
    <t>05</t>
  </si>
  <si>
    <t>Коммунальное хозяйство</t>
  </si>
  <si>
    <t>Благоустройство</t>
  </si>
  <si>
    <t>Прочие непрограммные расходы на уличное освещение</t>
  </si>
  <si>
    <t>Прочие непрограммные расходы на озеленение</t>
  </si>
  <si>
    <t>Прочие непрограммные расходы на благоустройство</t>
  </si>
  <si>
    <t>СОЦИАЛЬНАЯ ПОЛИТИКА</t>
  </si>
  <si>
    <t>10</t>
  </si>
  <si>
    <t>Пенсионное обеспечение</t>
  </si>
  <si>
    <t>Выплаты муниципальным гражданским служащим  муниципальных органов  муниципального образования «Кошехабльское сельское поселение»</t>
  </si>
  <si>
    <t>Социальное обеспечение населения</t>
  </si>
  <si>
    <t>Прочие расходы в области социальной политики</t>
  </si>
  <si>
    <t>Материальная помощь главы администрации</t>
  </si>
  <si>
    <t>ФИЗИЧЕСКАЯ КУЛЬТУРА И СПОРТ</t>
  </si>
  <si>
    <t>Другие вопросы в области физической культуры и спорта</t>
  </si>
  <si>
    <t>Прочие непрограммные расходы на физкультурно-оздоровительную работу и спортивные мероприятия</t>
  </si>
  <si>
    <t>ВСЕГО РАСХОДОВ:</t>
  </si>
  <si>
    <t>Целевая статья расходов</t>
  </si>
  <si>
    <t>Вид расходов</t>
  </si>
  <si>
    <t>Код прямого получателя</t>
  </si>
  <si>
    <t>Раздел</t>
  </si>
  <si>
    <t>Подраздел</t>
  </si>
  <si>
    <t>Прочие непрограммные расходы на поддержку в чистоте полигона временного хранения ТБО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</si>
  <si>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</si>
  <si>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</si>
  <si>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</si>
  <si>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</si>
  <si>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</si>
  <si>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</si>
  <si>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</si>
  <si>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</si>
  <si>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КУЛЬТУРА, КИНЕМАТОГРАФИЯ</t>
  </si>
  <si>
    <t>08</t>
  </si>
  <si>
    <t>Прочая закупка товаров, работ и услуг для обеспечения государственных (муниципальных) нужд</t>
  </si>
  <si>
    <t xml:space="preserve">Комплексные программы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</si>
  <si>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</si>
  <si>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</si>
  <si>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700</t>
  </si>
  <si>
    <t>Сельское хозяйство и рыболовство</t>
  </si>
  <si>
    <t>Другие вопросы в области национальной экономики</t>
  </si>
  <si>
    <t>12</t>
  </si>
  <si>
    <t>тыс. руб.</t>
  </si>
  <si>
    <t>Жилищное хозяйство</t>
  </si>
  <si>
    <t>6110000000</t>
  </si>
  <si>
    <t>6160000000</t>
  </si>
  <si>
    <t>6610000000</t>
  </si>
  <si>
    <t>6610001000</t>
  </si>
  <si>
    <t>6630000000</t>
  </si>
  <si>
    <t>6630007000</t>
  </si>
  <si>
    <t>6620000000</t>
  </si>
  <si>
    <t>6620020000</t>
  </si>
  <si>
    <t>6650000000</t>
  </si>
  <si>
    <t>6650001000</t>
  </si>
  <si>
    <t>6650002000</t>
  </si>
  <si>
    <t>6630006000</t>
  </si>
  <si>
    <t>6650004000</t>
  </si>
  <si>
    <t>6630002000</t>
  </si>
  <si>
    <t>6630004000</t>
  </si>
  <si>
    <t>6630005000</t>
  </si>
  <si>
    <t>6610031000</t>
  </si>
  <si>
    <t>6640001000</t>
  </si>
  <si>
    <t>6640000000</t>
  </si>
  <si>
    <t>6630008000</t>
  </si>
  <si>
    <t>Водное хозяйство</t>
  </si>
  <si>
    <t>06</t>
  </si>
  <si>
    <t>400</t>
  </si>
  <si>
    <t>6620000010</t>
  </si>
  <si>
    <t>Расходы на проведение неотложных работ в целях предотвращения негативного воздействия вод реки Лаба</t>
  </si>
  <si>
    <t>Капитальные вложения в объекты государственной (муниципальной) собственности</t>
  </si>
  <si>
    <t>МО "Игнатьбевское сельское поселение"</t>
  </si>
  <si>
    <t xml:space="preserve">Администрация муниципального образования "Игнатьевское сельское поселение" </t>
  </si>
  <si>
    <t>748</t>
  </si>
  <si>
    <t>6110И00100</t>
  </si>
  <si>
    <t>6160И00400</t>
  </si>
  <si>
    <t>6100И61000</t>
  </si>
  <si>
    <t>6100И61010</t>
  </si>
  <si>
    <t>6100И50000</t>
  </si>
  <si>
    <t>6100И51180</t>
  </si>
  <si>
    <t xml:space="preserve"> </t>
  </si>
  <si>
    <t xml:space="preserve">Обслуживание муниципального долга муниципального образования  </t>
  </si>
  <si>
    <t xml:space="preserve">Резервный фонд администрации муниципального образования  </t>
  </si>
  <si>
    <t xml:space="preserve">Реализация иных мероприятий в рамках непрограммных расходов муниципальных органов муниципального образования  </t>
  </si>
  <si>
    <t>МО "Игнатьевское сельское поселение"</t>
  </si>
  <si>
    <t>Реализация иных мероприятий в рамках непрограммных расходов муниципальных органов муниципального образования «Игнатьевское сельское поселение»</t>
  </si>
  <si>
    <t>Резервный фонд администрации муниципального образования «Игнатьевское сельское поселение»</t>
  </si>
  <si>
    <t>Культура и кинематография</t>
  </si>
  <si>
    <t xml:space="preserve">Культура </t>
  </si>
  <si>
    <t>Сельские дома культуры</t>
  </si>
  <si>
    <t>Комплексная программа «По противодействию коррупции в муниципальном образовании «Игнатьевское сельское поселение» на 2018 год.</t>
  </si>
  <si>
    <t>Комплексная программа «Профилактика терроризма и экстремизма на территории муниципального образования «Игнатьенвское сельское поселение» на 2018 годы</t>
  </si>
  <si>
    <t>Поддержка и развитие малого и среднего предпринимательства на территории МО «Игнатьевское сельское поселение» Кошехабльского района на 2018 год.</t>
  </si>
  <si>
    <t>Всего расходы</t>
  </si>
  <si>
    <t>Комплексная программа «Профилактика терроризма и экстремизма на территории муниципального образования «Игнатьевское сельское поселение» на 2018 год</t>
  </si>
  <si>
    <t>Поддержка и развитие малого и среднего предпринимательства на территории МО «Игнатьевское сельское поселение» Кошехабльского района на 2018год.</t>
  </si>
  <si>
    <t>Прочие непрограммные расходы на строительства газапровода низкого давления</t>
  </si>
  <si>
    <t>66300L5672</t>
  </si>
  <si>
    <t>414</t>
  </si>
  <si>
    <t>Приложение № 5</t>
  </si>
  <si>
    <t>Закупка товаров, работ и услуг для государственных (муниципальных) нужд, Бюджетные инвестиции в объекты капитального строительства государственной (муниципальной" собственности</t>
  </si>
  <si>
    <t>6630011000</t>
  </si>
  <si>
    <t>Прочая закупка товаров, работ и услуг</t>
  </si>
  <si>
    <t>Реализация мероприятий на проведение неотложных восстановительных работ по укреплению берега реки Фарс в районе аула Хачемзий и поселка Дружбы из резервного фонда Кабинета Министров Республики Адыгея</t>
  </si>
  <si>
    <t>6630061070</t>
  </si>
  <si>
    <t>Иные закупки товаров, работ и услуг для обеспечения государственных (муниципальных) нужд</t>
  </si>
  <si>
    <t>Прочие не программные расходы на физкультурно-оздоровительную работу и спортивные мероприятия</t>
  </si>
  <si>
    <t>Распределение бюджетных ассигнований бюджета муниципального образования "Игнатьевское сельское поселение" на 2022 год по разделам и подразделам классификации расходов бюджетов Российской Федерации</t>
  </si>
  <si>
    <t>Распределение бюджетных ассигнований бюджета муниципального образования "Игнатьевское сельское поселение" на 2022 год по целевым статьям (муниципальных програм и непрограммным направлениям деятельности), группам видов расходов классификации расходов бюджетов Российской Федерации</t>
  </si>
  <si>
    <t>Ведомственная структура расходов  бюджета МО "Игнатьевское сельское поселение" на 2022 год</t>
  </si>
  <si>
    <t>Приложение № 7</t>
  </si>
  <si>
    <t>Приложение № 9</t>
  </si>
  <si>
    <t>663006048Б</t>
  </si>
  <si>
    <t>Обустройство детских игровых площадок</t>
  </si>
  <si>
    <t>6630010000</t>
  </si>
  <si>
    <t>от   17.06.2022г. №154</t>
  </si>
  <si>
    <t xml:space="preserve">            от   17.06.2022г. №154</t>
  </si>
  <si>
    <t>от  17.06.2022г. №154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</si>
</sst>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yr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 Cyr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9" fillId="24" borderId="0" xfId="0" applyFont="1" applyFill="1" applyAlignment="1">
      <alignment wrapText="1"/>
    </xf>
    <xf numFmtId="0" fontId="19" fillId="25" borderId="0" xfId="0" applyFont="1" applyFill="1" applyAlignment="1">
      <alignment/>
    </xf>
    <xf numFmtId="49" fontId="19" fillId="25" borderId="0" xfId="0" applyNumberFormat="1" applyFont="1" applyFill="1" applyAlignment="1">
      <alignment horizontal="right"/>
    </xf>
    <xf numFmtId="0" fontId="20" fillId="24" borderId="0" xfId="0" applyFont="1" applyFill="1" applyAlignment="1">
      <alignment horizontal="right"/>
    </xf>
    <xf numFmtId="49" fontId="0" fillId="25" borderId="0" xfId="0" applyNumberFormat="1" applyFont="1" applyFill="1" applyAlignment="1">
      <alignment horizontal="right"/>
    </xf>
    <xf numFmtId="0" fontId="0" fillId="25" borderId="0" xfId="0" applyFont="1" applyFill="1" applyAlignment="1">
      <alignment/>
    </xf>
    <xf numFmtId="0" fontId="19" fillId="25" borderId="0" xfId="0" applyFont="1" applyFill="1" applyAlignment="1">
      <alignment/>
    </xf>
    <xf numFmtId="49" fontId="19" fillId="25" borderId="0" xfId="0" applyNumberFormat="1" applyFont="1" applyFill="1" applyAlignment="1">
      <alignment/>
    </xf>
    <xf numFmtId="0" fontId="21" fillId="25" borderId="0" xfId="0" applyFont="1" applyFill="1" applyAlignment="1">
      <alignment horizontal="right"/>
    </xf>
    <xf numFmtId="49" fontId="0" fillId="25" borderId="0" xfId="0" applyNumberFormat="1" applyFont="1" applyFill="1" applyAlignment="1">
      <alignment/>
    </xf>
    <xf numFmtId="0" fontId="19" fillId="25" borderId="0" xfId="0" applyFont="1" applyFill="1" applyAlignment="1">
      <alignment wrapText="1"/>
    </xf>
    <xf numFmtId="0" fontId="23" fillId="25" borderId="0" xfId="0" applyFont="1" applyFill="1" applyAlignment="1">
      <alignment horizontal="right"/>
    </xf>
    <xf numFmtId="0" fontId="24" fillId="25" borderId="10" xfId="0" applyFont="1" applyFill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/>
    </xf>
    <xf numFmtId="49" fontId="22" fillId="26" borderId="10" xfId="0" applyNumberFormat="1" applyFont="1" applyFill="1" applyBorder="1" applyAlignment="1">
      <alignment wrapText="1"/>
    </xf>
    <xf numFmtId="49" fontId="22" fillId="26" borderId="10" xfId="0" applyNumberFormat="1" applyFont="1" applyFill="1" applyBorder="1" applyAlignment="1">
      <alignment horizontal="right"/>
    </xf>
    <xf numFmtId="176" fontId="22" fillId="26" borderId="10" xfId="0" applyNumberFormat="1" applyFont="1" applyFill="1" applyBorder="1" applyAlignment="1">
      <alignment/>
    </xf>
    <xf numFmtId="49" fontId="21" fillId="25" borderId="10" xfId="0" applyNumberFormat="1" applyFont="1" applyFill="1" applyBorder="1" applyAlignment="1">
      <alignment wrapText="1"/>
    </xf>
    <xf numFmtId="49" fontId="21" fillId="25" borderId="10" xfId="0" applyNumberFormat="1" applyFont="1" applyFill="1" applyBorder="1" applyAlignment="1">
      <alignment horizontal="right"/>
    </xf>
    <xf numFmtId="176" fontId="21" fillId="25" borderId="10" xfId="0" applyNumberFormat="1" applyFont="1" applyFill="1" applyBorder="1" applyAlignment="1">
      <alignment/>
    </xf>
    <xf numFmtId="49" fontId="21" fillId="25" borderId="10" xfId="0" applyNumberFormat="1" applyFont="1" applyFill="1" applyBorder="1" applyAlignment="1">
      <alignment vertical="top" wrapText="1"/>
    </xf>
    <xf numFmtId="49" fontId="22" fillId="26" borderId="11" xfId="0" applyNumberFormat="1" applyFont="1" applyFill="1" applyBorder="1" applyAlignment="1">
      <alignment horizontal="right"/>
    </xf>
    <xf numFmtId="49" fontId="25" fillId="26" borderId="12" xfId="0" applyNumberFormat="1" applyFont="1" applyFill="1" applyBorder="1" applyAlignment="1">
      <alignment horizontal="right"/>
    </xf>
    <xf numFmtId="176" fontId="22" fillId="26" borderId="12" xfId="0" applyNumberFormat="1" applyFont="1" applyFill="1" applyBorder="1" applyAlignment="1">
      <alignment/>
    </xf>
    <xf numFmtId="0" fontId="21" fillId="25" borderId="10" xfId="0" applyFont="1" applyFill="1" applyBorder="1" applyAlignment="1">
      <alignment/>
    </xf>
    <xf numFmtId="49" fontId="21" fillId="25" borderId="11" xfId="0" applyNumberFormat="1" applyFont="1" applyFill="1" applyBorder="1" applyAlignment="1">
      <alignment horizontal="right"/>
    </xf>
    <xf numFmtId="49" fontId="21" fillId="25" borderId="12" xfId="0" applyNumberFormat="1" applyFont="1" applyFill="1" applyBorder="1" applyAlignment="1">
      <alignment horizontal="right"/>
    </xf>
    <xf numFmtId="176" fontId="21" fillId="24" borderId="12" xfId="0" applyNumberFormat="1" applyFont="1" applyFill="1" applyBorder="1" applyAlignment="1">
      <alignment/>
    </xf>
    <xf numFmtId="49" fontId="22" fillId="26" borderId="10" xfId="0" applyNumberFormat="1" applyFont="1" applyFill="1" applyBorder="1" applyAlignment="1">
      <alignment vertical="top" wrapText="1"/>
    </xf>
    <xf numFmtId="49" fontId="22" fillId="26" borderId="13" xfId="0" applyNumberFormat="1" applyFont="1" applyFill="1" applyBorder="1" applyAlignment="1">
      <alignment horizontal="right"/>
    </xf>
    <xf numFmtId="0" fontId="21" fillId="25" borderId="10" xfId="0" applyFont="1" applyFill="1" applyBorder="1" applyAlignment="1">
      <alignment wrapText="1"/>
    </xf>
    <xf numFmtId="49" fontId="21" fillId="25" borderId="13" xfId="0" applyNumberFormat="1" applyFont="1" applyFill="1" applyBorder="1" applyAlignment="1">
      <alignment horizontal="right"/>
    </xf>
    <xf numFmtId="49" fontId="21" fillId="24" borderId="10" xfId="0" applyNumberFormat="1" applyFont="1" applyFill="1" applyBorder="1" applyAlignment="1">
      <alignment wrapText="1"/>
    </xf>
    <xf numFmtId="49" fontId="25" fillId="26" borderId="11" xfId="0" applyNumberFormat="1" applyFont="1" applyFill="1" applyBorder="1" applyAlignment="1">
      <alignment horizontal="right"/>
    </xf>
    <xf numFmtId="176" fontId="21" fillId="26" borderId="12" xfId="0" applyNumberFormat="1" applyFont="1" applyFill="1" applyBorder="1" applyAlignment="1">
      <alignment/>
    </xf>
    <xf numFmtId="49" fontId="22" fillId="26" borderId="10" xfId="0" applyNumberFormat="1" applyFont="1" applyFill="1" applyBorder="1" applyAlignment="1">
      <alignment vertical="center" wrapText="1"/>
    </xf>
    <xf numFmtId="2" fontId="22" fillId="26" borderId="10" xfId="0" applyNumberFormat="1" applyFont="1" applyFill="1" applyBorder="1" applyAlignment="1">
      <alignment/>
    </xf>
    <xf numFmtId="49" fontId="21" fillId="24" borderId="10" xfId="0" applyNumberFormat="1" applyFont="1" applyFill="1" applyBorder="1" applyAlignment="1">
      <alignment vertical="center" wrapText="1"/>
    </xf>
    <xf numFmtId="49" fontId="21" fillId="24" borderId="10" xfId="0" applyNumberFormat="1" applyFont="1" applyFill="1" applyBorder="1" applyAlignment="1">
      <alignment horizontal="right"/>
    </xf>
    <xf numFmtId="2" fontId="21" fillId="24" borderId="10" xfId="0" applyNumberFormat="1" applyFont="1" applyFill="1" applyBorder="1" applyAlignment="1">
      <alignment/>
    </xf>
    <xf numFmtId="0" fontId="21" fillId="25" borderId="10" xfId="0" applyFont="1" applyFill="1" applyBorder="1" applyAlignment="1">
      <alignment horizontal="left" vertical="center" wrapText="1"/>
    </xf>
    <xf numFmtId="2" fontId="21" fillId="25" borderId="10" xfId="0" applyNumberFormat="1" applyFont="1" applyFill="1" applyBorder="1" applyAlignment="1">
      <alignment/>
    </xf>
    <xf numFmtId="0" fontId="26" fillId="26" borderId="10" xfId="0" applyFont="1" applyFill="1" applyBorder="1" applyAlignment="1">
      <alignment wrapText="1"/>
    </xf>
    <xf numFmtId="49" fontId="24" fillId="26" borderId="10" xfId="0" applyNumberFormat="1" applyFont="1" applyFill="1" applyBorder="1" applyAlignment="1">
      <alignment horizontal="right"/>
    </xf>
    <xf numFmtId="2" fontId="22" fillId="26" borderId="12" xfId="0" applyNumberFormat="1" applyFont="1" applyFill="1" applyBorder="1" applyAlignment="1">
      <alignment/>
    </xf>
    <xf numFmtId="49" fontId="27" fillId="25" borderId="10" xfId="0" applyNumberFormat="1" applyFont="1" applyFill="1" applyBorder="1" applyAlignment="1">
      <alignment vertical="top" wrapText="1"/>
    </xf>
    <xf numFmtId="0" fontId="22" fillId="26" borderId="10" xfId="0" applyFont="1" applyFill="1" applyBorder="1" applyAlignment="1">
      <alignment wrapText="1"/>
    </xf>
    <xf numFmtId="0" fontId="22" fillId="26" borderId="10" xfId="0" applyNumberFormat="1" applyFont="1" applyFill="1" applyBorder="1" applyAlignment="1">
      <alignment/>
    </xf>
    <xf numFmtId="0" fontId="21" fillId="25" borderId="10" xfId="0" applyNumberFormat="1" applyFont="1" applyFill="1" applyBorder="1" applyAlignment="1">
      <alignment/>
    </xf>
    <xf numFmtId="0" fontId="24" fillId="26" borderId="10" xfId="0" applyFont="1" applyFill="1" applyBorder="1" applyAlignment="1">
      <alignment wrapText="1"/>
    </xf>
    <xf numFmtId="49" fontId="23" fillId="25" borderId="10" xfId="0" applyNumberFormat="1" applyFont="1" applyFill="1" applyBorder="1" applyAlignment="1">
      <alignment vertical="top" wrapText="1"/>
    </xf>
    <xf numFmtId="49" fontId="23" fillId="25" borderId="10" xfId="0" applyNumberFormat="1" applyFont="1" applyFill="1" applyBorder="1" applyAlignment="1">
      <alignment horizontal="right"/>
    </xf>
    <xf numFmtId="0" fontId="22" fillId="27" borderId="10" xfId="0" applyFont="1" applyFill="1" applyBorder="1" applyAlignment="1">
      <alignment horizontal="center" vertical="center" wrapText="1"/>
    </xf>
    <xf numFmtId="49" fontId="21" fillId="27" borderId="10" xfId="0" applyNumberFormat="1" applyFont="1" applyFill="1" applyBorder="1" applyAlignment="1">
      <alignment horizontal="center" vertical="center"/>
    </xf>
    <xf numFmtId="49" fontId="21" fillId="27" borderId="10" xfId="0" applyNumberFormat="1" applyFont="1" applyFill="1" applyBorder="1" applyAlignment="1">
      <alignment horizontal="center" vertical="center" wrapText="1"/>
    </xf>
    <xf numFmtId="2" fontId="22" fillId="27" borderId="10" xfId="0" applyNumberFormat="1" applyFont="1" applyFill="1" applyBorder="1" applyAlignment="1">
      <alignment horizontal="right" vertical="center" wrapText="1"/>
    </xf>
    <xf numFmtId="0" fontId="0" fillId="25" borderId="0" xfId="0" applyFont="1" applyFill="1" applyAlignment="1">
      <alignment wrapText="1"/>
    </xf>
    <xf numFmtId="49" fontId="23" fillId="25" borderId="10" xfId="0" applyNumberFormat="1" applyFont="1" applyFill="1" applyBorder="1" applyAlignment="1">
      <alignment wrapText="1"/>
    </xf>
    <xf numFmtId="176" fontId="23" fillId="25" borderId="10" xfId="0" applyNumberFormat="1" applyFont="1" applyFill="1" applyBorder="1" applyAlignment="1">
      <alignment/>
    </xf>
    <xf numFmtId="49" fontId="21" fillId="25" borderId="14" xfId="0" applyNumberFormat="1" applyFont="1" applyFill="1" applyBorder="1" applyAlignment="1">
      <alignment horizontal="right"/>
    </xf>
    <xf numFmtId="176" fontId="21" fillId="24" borderId="10" xfId="0" applyNumberFormat="1" applyFont="1" applyFill="1" applyBorder="1" applyAlignment="1">
      <alignment/>
    </xf>
    <xf numFmtId="49" fontId="21" fillId="24" borderId="12" xfId="0" applyNumberFormat="1" applyFont="1" applyFill="1" applyBorder="1" applyAlignment="1">
      <alignment horizontal="right"/>
    </xf>
    <xf numFmtId="176" fontId="21" fillId="25" borderId="12" xfId="0" applyNumberFormat="1" applyFont="1" applyFill="1" applyBorder="1" applyAlignment="1">
      <alignment/>
    </xf>
    <xf numFmtId="49" fontId="23" fillId="24" borderId="12" xfId="0" applyNumberFormat="1" applyFont="1" applyFill="1" applyBorder="1" applyAlignment="1">
      <alignment horizontal="right"/>
    </xf>
    <xf numFmtId="176" fontId="23" fillId="24" borderId="12" xfId="0" applyNumberFormat="1" applyFont="1" applyFill="1" applyBorder="1" applyAlignment="1">
      <alignment/>
    </xf>
    <xf numFmtId="49" fontId="24" fillId="24" borderId="12" xfId="0" applyNumberFormat="1" applyFont="1" applyFill="1" applyBorder="1" applyAlignment="1">
      <alignment horizontal="right"/>
    </xf>
    <xf numFmtId="0" fontId="21" fillId="25" borderId="10" xfId="0" applyFont="1" applyFill="1" applyBorder="1" applyAlignment="1">
      <alignment vertical="top" wrapText="1"/>
    </xf>
    <xf numFmtId="0" fontId="23" fillId="25" borderId="10" xfId="0" applyFont="1" applyFill="1" applyBorder="1" applyAlignment="1">
      <alignment wrapText="1"/>
    </xf>
    <xf numFmtId="49" fontId="21" fillId="26" borderId="12" xfId="0" applyNumberFormat="1" applyFont="1" applyFill="1" applyBorder="1" applyAlignment="1">
      <alignment horizontal="right"/>
    </xf>
    <xf numFmtId="0" fontId="21" fillId="25" borderId="10" xfId="0" applyFont="1" applyFill="1" applyBorder="1" applyAlignment="1">
      <alignment vertical="center" wrapText="1"/>
    </xf>
    <xf numFmtId="0" fontId="21" fillId="25" borderId="0" xfId="0" applyFont="1" applyFill="1" applyAlignment="1">
      <alignment/>
    </xf>
    <xf numFmtId="0" fontId="39" fillId="24" borderId="0" xfId="0" applyFont="1" applyFill="1" applyAlignment="1">
      <alignment wrapText="1"/>
    </xf>
    <xf numFmtId="0" fontId="39" fillId="25" borderId="0" xfId="0" applyFont="1" applyFill="1" applyAlignment="1">
      <alignment wrapText="1"/>
    </xf>
    <xf numFmtId="0" fontId="39" fillId="25" borderId="0" xfId="0" applyFont="1" applyFill="1" applyAlignment="1">
      <alignment/>
    </xf>
    <xf numFmtId="49" fontId="39" fillId="25" borderId="0" xfId="0" applyNumberFormat="1" applyFont="1" applyFill="1" applyAlignment="1">
      <alignment horizontal="right"/>
    </xf>
    <xf numFmtId="0" fontId="40" fillId="24" borderId="0" xfId="0" applyFont="1" applyFill="1" applyAlignment="1">
      <alignment/>
    </xf>
    <xf numFmtId="0" fontId="41" fillId="24" borderId="0" xfId="0" applyFont="1" applyFill="1" applyAlignment="1">
      <alignment horizontal="right"/>
    </xf>
    <xf numFmtId="49" fontId="42" fillId="25" borderId="0" xfId="0" applyNumberFormat="1" applyFont="1" applyFill="1" applyAlignment="1">
      <alignment horizontal="right"/>
    </xf>
    <xf numFmtId="0" fontId="42" fillId="25" borderId="0" xfId="0" applyFont="1" applyFill="1" applyAlignment="1">
      <alignment/>
    </xf>
    <xf numFmtId="0" fontId="43" fillId="25" borderId="0" xfId="0" applyFont="1" applyFill="1" applyAlignment="1">
      <alignment horizontal="right"/>
    </xf>
    <xf numFmtId="0" fontId="39" fillId="25" borderId="0" xfId="0" applyFont="1" applyFill="1" applyAlignment="1">
      <alignment/>
    </xf>
    <xf numFmtId="49" fontId="39" fillId="25" borderId="0" xfId="0" applyNumberFormat="1" applyFont="1" applyFill="1" applyAlignment="1">
      <alignment/>
    </xf>
    <xf numFmtId="0" fontId="40" fillId="25" borderId="0" xfId="0" applyFont="1" applyFill="1" applyAlignment="1">
      <alignment/>
    </xf>
    <xf numFmtId="49" fontId="42" fillId="25" borderId="0" xfId="0" applyNumberFormat="1" applyFont="1" applyFill="1" applyAlignment="1">
      <alignment/>
    </xf>
    <xf numFmtId="0" fontId="44" fillId="25" borderId="0" xfId="0" applyFont="1" applyFill="1" applyBorder="1" applyAlignment="1">
      <alignment vertical="center" wrapText="1"/>
    </xf>
    <xf numFmtId="0" fontId="45" fillId="25" borderId="0" xfId="0" applyFont="1" applyFill="1" applyAlignment="1">
      <alignment horizontal="right"/>
    </xf>
    <xf numFmtId="0" fontId="46" fillId="25" borderId="10" xfId="0" applyFont="1" applyFill="1" applyBorder="1" applyAlignment="1">
      <alignment horizontal="center" vertical="center" wrapText="1"/>
    </xf>
    <xf numFmtId="49" fontId="46" fillId="25" borderId="10" xfId="0" applyNumberFormat="1" applyFont="1" applyFill="1" applyBorder="1" applyAlignment="1">
      <alignment horizontal="center" vertical="center" wrapText="1"/>
    </xf>
    <xf numFmtId="49" fontId="46" fillId="25" borderId="10" xfId="0" applyNumberFormat="1" applyFont="1" applyFill="1" applyBorder="1" applyAlignment="1">
      <alignment horizontal="center" vertical="center"/>
    </xf>
    <xf numFmtId="0" fontId="42" fillId="25" borderId="0" xfId="0" applyFont="1" applyFill="1" applyAlignment="1">
      <alignment horizontal="center" vertical="center"/>
    </xf>
    <xf numFmtId="49" fontId="45" fillId="25" borderId="10" xfId="0" applyNumberFormat="1" applyFont="1" applyFill="1" applyBorder="1" applyAlignment="1">
      <alignment vertical="top" wrapText="1"/>
    </xf>
    <xf numFmtId="49" fontId="46" fillId="25" borderId="10" xfId="0" applyNumberFormat="1" applyFont="1" applyFill="1" applyBorder="1" applyAlignment="1">
      <alignment horizontal="center" wrapText="1"/>
    </xf>
    <xf numFmtId="49" fontId="44" fillId="26" borderId="10" xfId="0" applyNumberFormat="1" applyFont="1" applyFill="1" applyBorder="1" applyAlignment="1">
      <alignment wrapText="1"/>
    </xf>
    <xf numFmtId="49" fontId="44" fillId="26" borderId="10" xfId="0" applyNumberFormat="1" applyFont="1" applyFill="1" applyBorder="1" applyAlignment="1">
      <alignment horizontal="center" wrapText="1"/>
    </xf>
    <xf numFmtId="49" fontId="44" fillId="26" borderId="10" xfId="0" applyNumberFormat="1" applyFont="1" applyFill="1" applyBorder="1" applyAlignment="1">
      <alignment horizontal="right"/>
    </xf>
    <xf numFmtId="176" fontId="44" fillId="26" borderId="10" xfId="0" applyNumberFormat="1" applyFont="1" applyFill="1" applyBorder="1" applyAlignment="1">
      <alignment/>
    </xf>
    <xf numFmtId="49" fontId="45" fillId="25" borderId="10" xfId="0" applyNumberFormat="1" applyFont="1" applyFill="1" applyBorder="1" applyAlignment="1">
      <alignment wrapText="1"/>
    </xf>
    <xf numFmtId="49" fontId="45" fillId="25" borderId="10" xfId="0" applyNumberFormat="1" applyFont="1" applyFill="1" applyBorder="1" applyAlignment="1">
      <alignment horizontal="center" wrapText="1"/>
    </xf>
    <xf numFmtId="49" fontId="45" fillId="25" borderId="10" xfId="0" applyNumberFormat="1" applyFont="1" applyFill="1" applyBorder="1" applyAlignment="1">
      <alignment horizontal="right"/>
    </xf>
    <xf numFmtId="176" fontId="45" fillId="25" borderId="10" xfId="0" applyNumberFormat="1" applyFont="1" applyFill="1" applyBorder="1" applyAlignment="1">
      <alignment/>
    </xf>
    <xf numFmtId="49" fontId="43" fillId="25" borderId="10" xfId="0" applyNumberFormat="1" applyFont="1" applyFill="1" applyBorder="1" applyAlignment="1">
      <alignment wrapText="1"/>
    </xf>
    <xf numFmtId="49" fontId="43" fillId="25" borderId="10" xfId="0" applyNumberFormat="1" applyFont="1" applyFill="1" applyBorder="1" applyAlignment="1">
      <alignment horizontal="right"/>
    </xf>
    <xf numFmtId="49" fontId="43" fillId="25" borderId="14" xfId="0" applyNumberFormat="1" applyFont="1" applyFill="1" applyBorder="1" applyAlignment="1">
      <alignment horizontal="right"/>
    </xf>
    <xf numFmtId="176" fontId="43" fillId="25" borderId="10" xfId="0" applyNumberFormat="1" applyFont="1" applyFill="1" applyBorder="1" applyAlignment="1">
      <alignment/>
    </xf>
    <xf numFmtId="49" fontId="43" fillId="25" borderId="10" xfId="0" applyNumberFormat="1" applyFont="1" applyFill="1" applyBorder="1" applyAlignment="1">
      <alignment vertical="top" wrapText="1"/>
    </xf>
    <xf numFmtId="49" fontId="43" fillId="25" borderId="0" xfId="0" applyNumberFormat="1" applyFont="1" applyFill="1" applyBorder="1" applyAlignment="1">
      <alignment horizontal="right"/>
    </xf>
    <xf numFmtId="49" fontId="43" fillId="24" borderId="10" xfId="0" applyNumberFormat="1" applyFont="1" applyFill="1" applyBorder="1" applyAlignment="1">
      <alignment wrapText="1"/>
    </xf>
    <xf numFmtId="49" fontId="43" fillId="24" borderId="10" xfId="0" applyNumberFormat="1" applyFont="1" applyFill="1" applyBorder="1" applyAlignment="1">
      <alignment horizontal="right"/>
    </xf>
    <xf numFmtId="176" fontId="43" fillId="24" borderId="10" xfId="0" applyNumberFormat="1" applyFont="1" applyFill="1" applyBorder="1" applyAlignment="1">
      <alignment/>
    </xf>
    <xf numFmtId="49" fontId="43" fillId="24" borderId="12" xfId="0" applyNumberFormat="1" applyFont="1" applyFill="1" applyBorder="1" applyAlignment="1">
      <alignment horizontal="right"/>
    </xf>
    <xf numFmtId="176" fontId="43" fillId="24" borderId="12" xfId="0" applyNumberFormat="1" applyFont="1" applyFill="1" applyBorder="1" applyAlignment="1">
      <alignment/>
    </xf>
    <xf numFmtId="49" fontId="43" fillId="25" borderId="12" xfId="0" applyNumberFormat="1" applyFont="1" applyFill="1" applyBorder="1" applyAlignment="1">
      <alignment horizontal="right"/>
    </xf>
    <xf numFmtId="176" fontId="43" fillId="25" borderId="12" xfId="0" applyNumberFormat="1" applyFont="1" applyFill="1" applyBorder="1" applyAlignment="1">
      <alignment/>
    </xf>
    <xf numFmtId="49" fontId="44" fillId="26" borderId="11" xfId="0" applyNumberFormat="1" applyFont="1" applyFill="1" applyBorder="1" applyAlignment="1">
      <alignment horizontal="right"/>
    </xf>
    <xf numFmtId="49" fontId="40" fillId="26" borderId="12" xfId="0" applyNumberFormat="1" applyFont="1" applyFill="1" applyBorder="1" applyAlignment="1">
      <alignment horizontal="right"/>
    </xf>
    <xf numFmtId="176" fontId="44" fillId="26" borderId="12" xfId="0" applyNumberFormat="1" applyFont="1" applyFill="1" applyBorder="1" applyAlignment="1">
      <alignment/>
    </xf>
    <xf numFmtId="0" fontId="45" fillId="25" borderId="10" xfId="0" applyFont="1" applyFill="1" applyBorder="1" applyAlignment="1">
      <alignment/>
    </xf>
    <xf numFmtId="49" fontId="45" fillId="25" borderId="11" xfId="0" applyNumberFormat="1" applyFont="1" applyFill="1" applyBorder="1" applyAlignment="1">
      <alignment horizontal="right"/>
    </xf>
    <xf numFmtId="49" fontId="45" fillId="25" borderId="12" xfId="0" applyNumberFormat="1" applyFont="1" applyFill="1" applyBorder="1" applyAlignment="1">
      <alignment horizontal="right"/>
    </xf>
    <xf numFmtId="49" fontId="45" fillId="24" borderId="12" xfId="0" applyNumberFormat="1" applyFont="1" applyFill="1" applyBorder="1" applyAlignment="1">
      <alignment horizontal="right"/>
    </xf>
    <xf numFmtId="176" fontId="45" fillId="24" borderId="12" xfId="0" applyNumberFormat="1" applyFont="1" applyFill="1" applyBorder="1" applyAlignment="1">
      <alignment/>
    </xf>
    <xf numFmtId="0" fontId="43" fillId="25" borderId="10" xfId="0" applyFont="1" applyFill="1" applyBorder="1" applyAlignment="1">
      <alignment wrapText="1"/>
    </xf>
    <xf numFmtId="49" fontId="43" fillId="25" borderId="13" xfId="0" applyNumberFormat="1" applyFont="1" applyFill="1" applyBorder="1" applyAlignment="1">
      <alignment horizontal="right"/>
    </xf>
    <xf numFmtId="49" fontId="46" fillId="24" borderId="12" xfId="0" applyNumberFormat="1" applyFont="1" applyFill="1" applyBorder="1" applyAlignment="1">
      <alignment horizontal="right"/>
    </xf>
    <xf numFmtId="0" fontId="43" fillId="25" borderId="10" xfId="0" applyFont="1" applyFill="1" applyBorder="1" applyAlignment="1">
      <alignment vertical="top" wrapText="1"/>
    </xf>
    <xf numFmtId="49" fontId="44" fillId="26" borderId="10" xfId="0" applyNumberFormat="1" applyFont="1" applyFill="1" applyBorder="1" applyAlignment="1">
      <alignment vertical="top" wrapText="1"/>
    </xf>
    <xf numFmtId="49" fontId="44" fillId="26" borderId="13" xfId="0" applyNumberFormat="1" applyFont="1" applyFill="1" applyBorder="1" applyAlignment="1">
      <alignment horizontal="right"/>
    </xf>
    <xf numFmtId="0" fontId="45" fillId="25" borderId="10" xfId="0" applyFont="1" applyFill="1" applyBorder="1" applyAlignment="1">
      <alignment wrapText="1"/>
    </xf>
    <xf numFmtId="49" fontId="45" fillId="25" borderId="13" xfId="0" applyNumberFormat="1" applyFont="1" applyFill="1" applyBorder="1" applyAlignment="1">
      <alignment horizontal="right"/>
    </xf>
    <xf numFmtId="49" fontId="45" fillId="24" borderId="10" xfId="0" applyNumberFormat="1" applyFont="1" applyFill="1" applyBorder="1" applyAlignment="1">
      <alignment wrapText="1"/>
    </xf>
    <xf numFmtId="49" fontId="43" fillId="24" borderId="10" xfId="0" applyNumberFormat="1" applyFont="1" applyFill="1" applyBorder="1" applyAlignment="1">
      <alignment vertical="center" wrapText="1"/>
    </xf>
    <xf numFmtId="49" fontId="43" fillId="25" borderId="11" xfId="0" applyNumberFormat="1" applyFont="1" applyFill="1" applyBorder="1" applyAlignment="1">
      <alignment horizontal="right"/>
    </xf>
    <xf numFmtId="0" fontId="39" fillId="24" borderId="0" xfId="0" applyFont="1" applyFill="1" applyAlignment="1">
      <alignment/>
    </xf>
    <xf numFmtId="49" fontId="44" fillId="26" borderId="10" xfId="0" applyNumberFormat="1" applyFont="1" applyFill="1" applyBorder="1" applyAlignment="1">
      <alignment vertical="center" wrapText="1"/>
    </xf>
    <xf numFmtId="2" fontId="44" fillId="26" borderId="10" xfId="0" applyNumberFormat="1" applyFont="1" applyFill="1" applyBorder="1" applyAlignment="1">
      <alignment/>
    </xf>
    <xf numFmtId="49" fontId="45" fillId="24" borderId="10" xfId="0" applyNumberFormat="1" applyFont="1" applyFill="1" applyBorder="1" applyAlignment="1">
      <alignment vertical="center" wrapText="1"/>
    </xf>
    <xf numFmtId="49" fontId="45" fillId="24" borderId="10" xfId="0" applyNumberFormat="1" applyFont="1" applyFill="1" applyBorder="1" applyAlignment="1">
      <alignment horizontal="center" wrapText="1"/>
    </xf>
    <xf numFmtId="49" fontId="45" fillId="25" borderId="14" xfId="0" applyNumberFormat="1" applyFont="1" applyFill="1" applyBorder="1" applyAlignment="1">
      <alignment horizontal="right"/>
    </xf>
    <xf numFmtId="49" fontId="46" fillId="26" borderId="14" xfId="0" applyNumberFormat="1" applyFont="1" applyFill="1" applyBorder="1" applyAlignment="1">
      <alignment horizontal="right"/>
    </xf>
    <xf numFmtId="176" fontId="45" fillId="26" borderId="14" xfId="0" applyNumberFormat="1" applyFont="1" applyFill="1" applyBorder="1" applyAlignment="1">
      <alignment/>
    </xf>
    <xf numFmtId="49" fontId="46" fillId="24" borderId="10" xfId="0" applyNumberFormat="1" applyFont="1" applyFill="1" applyBorder="1" applyAlignment="1">
      <alignment horizontal="center" wrapText="1"/>
    </xf>
    <xf numFmtId="49" fontId="43" fillId="26" borderId="14" xfId="0" applyNumberFormat="1" applyFont="1" applyFill="1" applyBorder="1" applyAlignment="1">
      <alignment horizontal="right"/>
    </xf>
    <xf numFmtId="176" fontId="43" fillId="26" borderId="14" xfId="0" applyNumberFormat="1" applyFont="1" applyFill="1" applyBorder="1" applyAlignment="1">
      <alignment/>
    </xf>
    <xf numFmtId="0" fontId="43" fillId="25" borderId="10" xfId="0" applyFont="1" applyFill="1" applyBorder="1" applyAlignment="1">
      <alignment horizontal="left" vertical="center" wrapText="1"/>
    </xf>
    <xf numFmtId="49" fontId="45" fillId="24" borderId="10" xfId="0" applyNumberFormat="1" applyFont="1" applyFill="1" applyBorder="1" applyAlignment="1">
      <alignment horizontal="right"/>
    </xf>
    <xf numFmtId="176" fontId="45" fillId="24" borderId="10" xfId="0" applyNumberFormat="1" applyFont="1" applyFill="1" applyBorder="1" applyAlignment="1">
      <alignment/>
    </xf>
    <xf numFmtId="0" fontId="46" fillId="25" borderId="0" xfId="0" applyFont="1" applyFill="1" applyAlignment="1">
      <alignment/>
    </xf>
    <xf numFmtId="0" fontId="43" fillId="25" borderId="0" xfId="0" applyFont="1" applyFill="1" applyAlignment="1">
      <alignment/>
    </xf>
    <xf numFmtId="0" fontId="45" fillId="25" borderId="10" xfId="0" applyFont="1" applyFill="1" applyBorder="1" applyAlignment="1">
      <alignment horizontal="left" vertical="center" wrapText="1"/>
    </xf>
    <xf numFmtId="2" fontId="45" fillId="25" borderId="10" xfId="0" applyNumberFormat="1" applyFont="1" applyFill="1" applyBorder="1" applyAlignment="1">
      <alignment/>
    </xf>
    <xf numFmtId="0" fontId="47" fillId="25" borderId="0" xfId="0" applyFont="1" applyFill="1" applyAlignment="1">
      <alignment/>
    </xf>
    <xf numFmtId="0" fontId="43" fillId="25" borderId="10" xfId="0" applyFont="1" applyFill="1" applyBorder="1" applyAlignment="1">
      <alignment vertical="center" wrapText="1"/>
    </xf>
    <xf numFmtId="2" fontId="43" fillId="25" borderId="10" xfId="0" applyNumberFormat="1" applyFont="1" applyFill="1" applyBorder="1" applyAlignment="1">
      <alignment/>
    </xf>
    <xf numFmtId="49" fontId="46" fillId="26" borderId="10" xfId="0" applyNumberFormat="1" applyFont="1" applyFill="1" applyBorder="1" applyAlignment="1">
      <alignment vertical="center" wrapText="1"/>
    </xf>
    <xf numFmtId="49" fontId="46" fillId="26" borderId="10" xfId="0" applyNumberFormat="1" applyFont="1" applyFill="1" applyBorder="1" applyAlignment="1">
      <alignment horizontal="center"/>
    </xf>
    <xf numFmtId="49" fontId="46" fillId="26" borderId="10" xfId="0" applyNumberFormat="1" applyFont="1" applyFill="1" applyBorder="1" applyAlignment="1">
      <alignment horizontal="right"/>
    </xf>
    <xf numFmtId="176" fontId="46" fillId="26" borderId="10" xfId="0" applyNumberFormat="1" applyFont="1" applyFill="1" applyBorder="1" applyAlignment="1">
      <alignment/>
    </xf>
    <xf numFmtId="49" fontId="45" fillId="25" borderId="10" xfId="0" applyNumberFormat="1" applyFont="1" applyFill="1" applyBorder="1" applyAlignment="1">
      <alignment vertical="center" wrapText="1"/>
    </xf>
    <xf numFmtId="0" fontId="44" fillId="26" borderId="10" xfId="0" applyFont="1" applyFill="1" applyBorder="1" applyAlignment="1">
      <alignment wrapText="1"/>
    </xf>
    <xf numFmtId="0" fontId="46" fillId="26" borderId="10" xfId="0" applyFont="1" applyFill="1" applyBorder="1" applyAlignment="1">
      <alignment wrapText="1"/>
    </xf>
    <xf numFmtId="2" fontId="46" fillId="26" borderId="10" xfId="0" applyNumberFormat="1" applyFont="1" applyFill="1" applyBorder="1" applyAlignment="1">
      <alignment/>
    </xf>
    <xf numFmtId="0" fontId="48" fillId="27" borderId="10" xfId="0" applyFont="1" applyFill="1" applyBorder="1" applyAlignment="1">
      <alignment horizontal="center" vertical="center" wrapText="1"/>
    </xf>
    <xf numFmtId="49" fontId="49" fillId="27" borderId="10" xfId="0" applyNumberFormat="1" applyFont="1" applyFill="1" applyBorder="1" applyAlignment="1">
      <alignment horizontal="center" vertical="center"/>
    </xf>
    <xf numFmtId="49" fontId="49" fillId="27" borderId="10" xfId="0" applyNumberFormat="1" applyFont="1" applyFill="1" applyBorder="1" applyAlignment="1">
      <alignment horizontal="center" vertical="center" wrapText="1"/>
    </xf>
    <xf numFmtId="2" fontId="48" fillId="27" borderId="10" xfId="0" applyNumberFormat="1" applyFont="1" applyFill="1" applyBorder="1" applyAlignment="1">
      <alignment horizontal="right" vertical="center" wrapText="1"/>
    </xf>
    <xf numFmtId="0" fontId="42" fillId="25" borderId="0" xfId="0" applyFont="1" applyFill="1" applyAlignment="1">
      <alignment wrapText="1"/>
    </xf>
    <xf numFmtId="49" fontId="46" fillId="26" borderId="12" xfId="0" applyNumberFormat="1" applyFont="1" applyFill="1" applyBorder="1" applyAlignment="1">
      <alignment horizontal="right"/>
    </xf>
    <xf numFmtId="49" fontId="43" fillId="25" borderId="15" xfId="0" applyNumberFormat="1" applyFont="1" applyFill="1" applyBorder="1" applyAlignment="1">
      <alignment horizontal="right"/>
    </xf>
    <xf numFmtId="176" fontId="23" fillId="25" borderId="16" xfId="0" applyNumberFormat="1" applyFont="1" applyFill="1" applyBorder="1" applyAlignment="1">
      <alignment/>
    </xf>
    <xf numFmtId="176" fontId="43" fillId="24" borderId="16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49" fontId="43" fillId="24" borderId="0" xfId="0" applyNumberFormat="1" applyFont="1" applyFill="1" applyBorder="1" applyAlignment="1">
      <alignment horizontal="right"/>
    </xf>
    <xf numFmtId="176" fontId="43" fillId="24" borderId="0" xfId="0" applyNumberFormat="1" applyFont="1" applyFill="1" applyBorder="1" applyAlignment="1">
      <alignment/>
    </xf>
    <xf numFmtId="49" fontId="46" fillId="25" borderId="10" xfId="0" applyNumberFormat="1" applyFont="1" applyFill="1" applyBorder="1" applyAlignment="1">
      <alignment vertical="top" wrapText="1"/>
    </xf>
    <xf numFmtId="49" fontId="46" fillId="25" borderId="10" xfId="0" applyNumberFormat="1" applyFont="1" applyFill="1" applyBorder="1" applyAlignment="1">
      <alignment horizontal="right"/>
    </xf>
    <xf numFmtId="2" fontId="46" fillId="25" borderId="10" xfId="0" applyNumberFormat="1" applyFont="1" applyFill="1" applyBorder="1" applyAlignment="1">
      <alignment/>
    </xf>
    <xf numFmtId="2" fontId="46" fillId="25" borderId="10" xfId="0" applyNumberFormat="1" applyFont="1" applyFill="1" applyBorder="1" applyAlignment="1">
      <alignment horizontal="right"/>
    </xf>
    <xf numFmtId="2" fontId="43" fillId="25" borderId="10" xfId="0" applyNumberFormat="1" applyFont="1" applyFill="1" applyBorder="1" applyAlignment="1">
      <alignment horizontal="right"/>
    </xf>
    <xf numFmtId="49" fontId="43" fillId="25" borderId="10" xfId="0" applyNumberFormat="1" applyFont="1" applyFill="1" applyBorder="1" applyAlignment="1">
      <alignment horizontal="center" wrapText="1"/>
    </xf>
    <xf numFmtId="49" fontId="21" fillId="25" borderId="0" xfId="0" applyNumberFormat="1" applyFont="1" applyFill="1" applyBorder="1" applyAlignment="1">
      <alignment horizontal="right"/>
    </xf>
    <xf numFmtId="49" fontId="21" fillId="25" borderId="15" xfId="0" applyNumberFormat="1" applyFont="1" applyFill="1" applyBorder="1" applyAlignment="1">
      <alignment horizontal="right"/>
    </xf>
    <xf numFmtId="0" fontId="22" fillId="25" borderId="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right"/>
    </xf>
    <xf numFmtId="0" fontId="0" fillId="25" borderId="0" xfId="0" applyFill="1" applyAlignment="1">
      <alignment/>
    </xf>
    <xf numFmtId="0" fontId="44" fillId="25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74.625" style="59" customWidth="1"/>
    <col min="2" max="2" width="4.00390625" style="5" customWidth="1"/>
    <col min="3" max="3" width="5.25390625" style="5" customWidth="1"/>
    <col min="4" max="4" width="12.875" style="6" customWidth="1"/>
    <col min="5" max="5" width="12.625" style="6" customWidth="1"/>
    <col min="6" max="16384" width="9.125" style="6" customWidth="1"/>
  </cols>
  <sheetData>
    <row r="1" spans="1:5" ht="15">
      <c r="A1" s="1"/>
      <c r="B1" s="2"/>
      <c r="C1" s="3"/>
      <c r="D1" s="4" t="s">
        <v>138</v>
      </c>
      <c r="E1" s="5"/>
    </row>
    <row r="2" spans="1:5" ht="15" customHeight="1">
      <c r="A2" s="7"/>
      <c r="B2" s="2"/>
      <c r="C2" s="8"/>
      <c r="D2" s="9" t="s">
        <v>0</v>
      </c>
      <c r="E2" s="10"/>
    </row>
    <row r="3" spans="1:5" ht="15" customHeight="1">
      <c r="A3" s="7"/>
      <c r="B3" s="2"/>
      <c r="C3" s="8"/>
      <c r="D3" s="9" t="s">
        <v>123</v>
      </c>
      <c r="E3" s="10"/>
    </row>
    <row r="4" spans="1:5" ht="15" customHeight="1">
      <c r="A4" s="185" t="s">
        <v>156</v>
      </c>
      <c r="B4" s="186"/>
      <c r="C4" s="186"/>
      <c r="D4" s="186"/>
      <c r="E4" s="10"/>
    </row>
    <row r="5" spans="1:5" ht="15" customHeight="1">
      <c r="A5" s="7"/>
      <c r="B5" s="2"/>
      <c r="C5" s="8"/>
      <c r="D5" s="9"/>
      <c r="E5" s="10"/>
    </row>
    <row r="6" spans="1:4" ht="54" customHeight="1">
      <c r="A6" s="184" t="s">
        <v>146</v>
      </c>
      <c r="B6" s="184"/>
      <c r="C6" s="184"/>
      <c r="D6" s="184"/>
    </row>
    <row r="7" spans="1:4" ht="15">
      <c r="A7" s="11"/>
      <c r="B7" s="3"/>
      <c r="C7" s="3"/>
      <c r="D7" s="12" t="s">
        <v>82</v>
      </c>
    </row>
    <row r="8" spans="1:4" s="16" customFormat="1" ht="14.25">
      <c r="A8" s="13" t="s">
        <v>1</v>
      </c>
      <c r="B8" s="14" t="s">
        <v>2</v>
      </c>
      <c r="C8" s="15" t="s">
        <v>3</v>
      </c>
      <c r="D8" s="13" t="s">
        <v>4</v>
      </c>
    </row>
    <row r="9" spans="1:4" ht="15.75">
      <c r="A9" s="17" t="s">
        <v>5</v>
      </c>
      <c r="B9" s="18" t="s">
        <v>6</v>
      </c>
      <c r="C9" s="18"/>
      <c r="D9" s="19">
        <f>D10+D11+D12+D13</f>
        <v>3855.4</v>
      </c>
    </row>
    <row r="10" spans="1:4" ht="30">
      <c r="A10" s="20" t="s">
        <v>7</v>
      </c>
      <c r="B10" s="21" t="s">
        <v>6</v>
      </c>
      <c r="C10" s="21" t="s">
        <v>8</v>
      </c>
      <c r="D10" s="22">
        <f>'Ведомствен 2019'!G11</f>
        <v>977.4</v>
      </c>
    </row>
    <row r="11" spans="1:4" ht="45">
      <c r="A11" s="23" t="s">
        <v>11</v>
      </c>
      <c r="B11" s="21" t="s">
        <v>6</v>
      </c>
      <c r="C11" s="21" t="s">
        <v>12</v>
      </c>
      <c r="D11" s="22">
        <f>'Ведомствен 2019'!G15</f>
        <v>2647.1</v>
      </c>
    </row>
    <row r="12" spans="1:4" ht="15">
      <c r="A12" s="20" t="s">
        <v>15</v>
      </c>
      <c r="B12" s="21" t="s">
        <v>6</v>
      </c>
      <c r="C12" s="21" t="s">
        <v>16</v>
      </c>
      <c r="D12" s="22">
        <f>'Ведомствен 2019'!G21</f>
        <v>5</v>
      </c>
    </row>
    <row r="13" spans="1:4" ht="15">
      <c r="A13" s="23" t="s">
        <v>18</v>
      </c>
      <c r="B13" s="21" t="s">
        <v>6</v>
      </c>
      <c r="C13" s="21" t="s">
        <v>19</v>
      </c>
      <c r="D13" s="22">
        <f>'Ведомствен 2019'!G25</f>
        <v>225.89999999999998</v>
      </c>
    </row>
    <row r="14" spans="1:4" ht="15.75">
      <c r="A14" s="17" t="s">
        <v>24</v>
      </c>
      <c r="B14" s="24" t="s">
        <v>8</v>
      </c>
      <c r="C14" s="25"/>
      <c r="D14" s="26">
        <f>D15</f>
        <v>109</v>
      </c>
    </row>
    <row r="15" spans="1:4" ht="15">
      <c r="A15" s="27" t="s">
        <v>25</v>
      </c>
      <c r="B15" s="28" t="s">
        <v>8</v>
      </c>
      <c r="C15" s="29" t="s">
        <v>26</v>
      </c>
      <c r="D15" s="30">
        <f>'Ведомствен 2019'!G36</f>
        <v>109</v>
      </c>
    </row>
    <row r="16" spans="1:4" ht="31.5">
      <c r="A16" s="31" t="s">
        <v>29</v>
      </c>
      <c r="B16" s="32" t="s">
        <v>26</v>
      </c>
      <c r="C16" s="18"/>
      <c r="D16" s="19">
        <f>D17+D18</f>
        <v>7</v>
      </c>
    </row>
    <row r="17" spans="1:4" ht="30">
      <c r="A17" s="20" t="s">
        <v>30</v>
      </c>
      <c r="B17" s="21" t="s">
        <v>26</v>
      </c>
      <c r="C17" s="21" t="s">
        <v>31</v>
      </c>
      <c r="D17" s="22">
        <f>'Ведомствен 2019'!G42</f>
        <v>5</v>
      </c>
    </row>
    <row r="18" spans="1:4" ht="30">
      <c r="A18" s="33" t="s">
        <v>34</v>
      </c>
      <c r="B18" s="34" t="s">
        <v>26</v>
      </c>
      <c r="C18" s="21" t="s">
        <v>35</v>
      </c>
      <c r="D18" s="22">
        <f>'Ведомствен 2019'!G46</f>
        <v>2</v>
      </c>
    </row>
    <row r="19" spans="1:4" ht="15.75">
      <c r="A19" s="17" t="s">
        <v>37</v>
      </c>
      <c r="B19" s="24" t="s">
        <v>12</v>
      </c>
      <c r="C19" s="25"/>
      <c r="D19" s="26">
        <f>D20+D21+D22+D23</f>
        <v>964.5</v>
      </c>
    </row>
    <row r="20" spans="1:4" ht="15.75">
      <c r="A20" s="35" t="s">
        <v>79</v>
      </c>
      <c r="B20" s="36" t="s">
        <v>12</v>
      </c>
      <c r="C20" s="25" t="s">
        <v>41</v>
      </c>
      <c r="D20" s="37">
        <f>'Ведомствен 2019'!G53</f>
        <v>0</v>
      </c>
    </row>
    <row r="21" spans="1:4" ht="15.75">
      <c r="A21" s="35" t="s">
        <v>104</v>
      </c>
      <c r="B21" s="36" t="s">
        <v>12</v>
      </c>
      <c r="C21" s="25" t="s">
        <v>105</v>
      </c>
      <c r="D21" s="37">
        <f>'Ведомствен 2019'!G58</f>
        <v>0</v>
      </c>
    </row>
    <row r="22" spans="1:4" ht="15">
      <c r="A22" s="23" t="s">
        <v>38</v>
      </c>
      <c r="B22" s="28" t="s">
        <v>12</v>
      </c>
      <c r="C22" s="29" t="s">
        <v>31</v>
      </c>
      <c r="D22" s="30">
        <f>'Ведомствен 2019'!G61</f>
        <v>963.5</v>
      </c>
    </row>
    <row r="23" spans="1:4" ht="15">
      <c r="A23" s="35" t="s">
        <v>80</v>
      </c>
      <c r="B23" s="28" t="s">
        <v>12</v>
      </c>
      <c r="C23" s="29" t="s">
        <v>81</v>
      </c>
      <c r="D23" s="30">
        <f>'Ведомствен 2019'!G65</f>
        <v>1</v>
      </c>
    </row>
    <row r="24" spans="1:4" ht="15.75">
      <c r="A24" s="38" t="s">
        <v>40</v>
      </c>
      <c r="B24" s="18" t="s">
        <v>41</v>
      </c>
      <c r="C24" s="18"/>
      <c r="D24" s="39">
        <f>D25+D26+D27</f>
        <v>251.1</v>
      </c>
    </row>
    <row r="25" spans="1:4" ht="15" hidden="1">
      <c r="A25" s="40" t="s">
        <v>83</v>
      </c>
      <c r="B25" s="41" t="s">
        <v>41</v>
      </c>
      <c r="C25" s="41" t="s">
        <v>6</v>
      </c>
      <c r="D25" s="42">
        <f>'Ведомствен 2019'!G73</f>
        <v>0</v>
      </c>
    </row>
    <row r="26" spans="1:4" ht="15">
      <c r="A26" s="40" t="s">
        <v>42</v>
      </c>
      <c r="B26" s="41" t="s">
        <v>41</v>
      </c>
      <c r="C26" s="41" t="s">
        <v>8</v>
      </c>
      <c r="D26" s="42">
        <f>'Ведомствен 2019'!G74+'Ведомствен 2019'!G76</f>
        <v>0</v>
      </c>
    </row>
    <row r="27" spans="1:4" ht="15">
      <c r="A27" s="43" t="s">
        <v>43</v>
      </c>
      <c r="B27" s="21" t="s">
        <v>41</v>
      </c>
      <c r="C27" s="21" t="s">
        <v>26</v>
      </c>
      <c r="D27" s="44">
        <f>'Ведомствен 2019'!G80</f>
        <v>251.1</v>
      </c>
    </row>
    <row r="28" spans="1:4" ht="18.75">
      <c r="A28" s="45" t="s">
        <v>126</v>
      </c>
      <c r="B28" s="46" t="s">
        <v>73</v>
      </c>
      <c r="C28" s="46"/>
      <c r="D28" s="47">
        <f>D29</f>
        <v>18</v>
      </c>
    </row>
    <row r="29" spans="1:4" ht="18.75">
      <c r="A29" s="48" t="s">
        <v>127</v>
      </c>
      <c r="B29" s="21" t="s">
        <v>73</v>
      </c>
      <c r="C29" s="21" t="s">
        <v>6</v>
      </c>
      <c r="D29" s="44">
        <f>'Ведомствен 2019'!G97</f>
        <v>18</v>
      </c>
    </row>
    <row r="30" spans="1:4" ht="15.75">
      <c r="A30" s="49" t="s">
        <v>47</v>
      </c>
      <c r="B30" s="18" t="s">
        <v>48</v>
      </c>
      <c r="C30" s="18"/>
      <c r="D30" s="39">
        <f>D31+D32</f>
        <v>32.7</v>
      </c>
    </row>
    <row r="31" spans="1:4" ht="15">
      <c r="A31" s="23" t="s">
        <v>49</v>
      </c>
      <c r="B31" s="21" t="s">
        <v>48</v>
      </c>
      <c r="C31" s="21" t="s">
        <v>6</v>
      </c>
      <c r="D31" s="44">
        <f>'Ведомствен 2019'!G99</f>
        <v>0</v>
      </c>
    </row>
    <row r="32" spans="1:4" ht="15">
      <c r="A32" s="23" t="s">
        <v>51</v>
      </c>
      <c r="B32" s="21" t="s">
        <v>48</v>
      </c>
      <c r="C32" s="21" t="s">
        <v>26</v>
      </c>
      <c r="D32" s="44">
        <f>'Ведомствен 2019'!G103</f>
        <v>32.7</v>
      </c>
    </row>
    <row r="33" spans="1:4" ht="15.75" hidden="1">
      <c r="A33" s="31" t="s">
        <v>54</v>
      </c>
      <c r="B33" s="18" t="s">
        <v>16</v>
      </c>
      <c r="C33" s="18"/>
      <c r="D33" s="50">
        <f>D34</f>
        <v>0</v>
      </c>
    </row>
    <row r="34" spans="1:4" ht="15" hidden="1">
      <c r="A34" s="23" t="s">
        <v>55</v>
      </c>
      <c r="B34" s="21" t="s">
        <v>16</v>
      </c>
      <c r="C34" s="21" t="s">
        <v>41</v>
      </c>
      <c r="D34" s="51">
        <f>'Ведомствен 2019'!G111</f>
        <v>0</v>
      </c>
    </row>
    <row r="35" spans="1:4" ht="29.25" hidden="1">
      <c r="A35" s="52" t="s">
        <v>76</v>
      </c>
      <c r="B35" s="46" t="s">
        <v>19</v>
      </c>
      <c r="C35" s="46"/>
      <c r="D35" s="50">
        <f>D36</f>
        <v>0</v>
      </c>
    </row>
    <row r="36" spans="1:4" ht="15" hidden="1">
      <c r="A36" s="53" t="s">
        <v>77</v>
      </c>
      <c r="B36" s="54" t="s">
        <v>19</v>
      </c>
      <c r="C36" s="54" t="s">
        <v>6</v>
      </c>
      <c r="D36" s="51">
        <f>'Ведомствен 2019'!G118</f>
        <v>0</v>
      </c>
    </row>
    <row r="37" spans="1:4" ht="14.25" customHeight="1">
      <c r="A37" s="176" t="s">
        <v>54</v>
      </c>
      <c r="B37" s="94" t="s">
        <v>16</v>
      </c>
      <c r="C37" s="177"/>
      <c r="D37" s="179">
        <f>'Ведомствен 2019'!G119</f>
        <v>2</v>
      </c>
    </row>
    <row r="38" spans="1:4" ht="15">
      <c r="A38" s="109" t="s">
        <v>67</v>
      </c>
      <c r="B38" s="181" t="s">
        <v>16</v>
      </c>
      <c r="C38" s="104" t="s">
        <v>8</v>
      </c>
      <c r="D38" s="180">
        <f>'Ведомствен 2019'!G120</f>
        <v>2</v>
      </c>
    </row>
    <row r="39" spans="1:4" ht="15.75">
      <c r="A39" s="55" t="s">
        <v>57</v>
      </c>
      <c r="B39" s="56"/>
      <c r="C39" s="57"/>
      <c r="D39" s="58">
        <f>D9+D14+D16+D19+D24+D28+D30+D33+D35+D37</f>
        <v>5239.7</v>
      </c>
    </row>
  </sheetData>
  <sheetProtection selectLockedCells="1" selectUnlockedCells="1"/>
  <mergeCells count="2">
    <mergeCell ref="A6:D6"/>
    <mergeCell ref="A4:D4"/>
  </mergeCells>
  <printOptions/>
  <pageMargins left="0.9055118110236221" right="0.31496062992125984" top="0.7480314960629921" bottom="0.35433070866141736" header="0.5118110236220472" footer="0.5118110236220472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74.625" style="59" customWidth="1"/>
    <col min="2" max="2" width="11.375" style="5" customWidth="1"/>
    <col min="3" max="3" width="9.375" style="5" customWidth="1"/>
    <col min="4" max="4" width="16.125" style="6" customWidth="1"/>
    <col min="5" max="5" width="12.625" style="6" customWidth="1"/>
    <col min="6" max="16384" width="9.125" style="6" customWidth="1"/>
  </cols>
  <sheetData>
    <row r="1" spans="1:5" ht="15">
      <c r="A1" s="1"/>
      <c r="B1" s="2"/>
      <c r="C1" s="3"/>
      <c r="D1" s="4" t="s">
        <v>149</v>
      </c>
      <c r="E1" s="5"/>
    </row>
    <row r="2" spans="1:5" ht="15" customHeight="1">
      <c r="A2" s="7"/>
      <c r="B2" s="2"/>
      <c r="C2" s="8"/>
      <c r="D2" s="9" t="s">
        <v>0</v>
      </c>
      <c r="E2" s="10"/>
    </row>
    <row r="3" spans="1:5" ht="15" customHeight="1">
      <c r="A3" s="7"/>
      <c r="B3" s="2"/>
      <c r="C3" s="8"/>
      <c r="D3" s="9" t="s">
        <v>123</v>
      </c>
      <c r="E3" s="10"/>
    </row>
    <row r="4" spans="1:5" ht="15" customHeight="1">
      <c r="A4" s="185" t="s">
        <v>154</v>
      </c>
      <c r="B4" s="186"/>
      <c r="C4" s="186"/>
      <c r="D4" s="186"/>
      <c r="E4" s="10"/>
    </row>
    <row r="5" spans="1:5" ht="15" customHeight="1">
      <c r="A5" s="7"/>
      <c r="B5" s="2"/>
      <c r="C5" s="8"/>
      <c r="D5" s="9"/>
      <c r="E5" s="10"/>
    </row>
    <row r="6" spans="1:4" ht="67.5" customHeight="1">
      <c r="A6" s="184" t="s">
        <v>147</v>
      </c>
      <c r="B6" s="184"/>
      <c r="C6" s="184"/>
      <c r="D6" s="184"/>
    </row>
    <row r="7" spans="1:4" ht="15">
      <c r="A7" s="11"/>
      <c r="B7" s="3"/>
      <c r="C7" s="3"/>
      <c r="D7" s="12" t="s">
        <v>82</v>
      </c>
    </row>
    <row r="8" spans="1:4" s="16" customFormat="1" ht="42.75">
      <c r="A8" s="13" t="s">
        <v>1</v>
      </c>
      <c r="B8" s="15" t="s">
        <v>58</v>
      </c>
      <c r="C8" s="15" t="s">
        <v>59</v>
      </c>
      <c r="D8" s="13" t="s">
        <v>4</v>
      </c>
    </row>
    <row r="9" spans="1:4" ht="15.75">
      <c r="A9" s="119" t="s">
        <v>132</v>
      </c>
      <c r="B9" s="25"/>
      <c r="C9" s="25"/>
      <c r="D9" s="26">
        <f>SUM(D10+D14+D17+D21+D26+D29+D33+D49+D46)</f>
        <v>5239.7</v>
      </c>
    </row>
    <row r="10" spans="1:4" ht="30">
      <c r="A10" s="33" t="s">
        <v>27</v>
      </c>
      <c r="B10" s="62" t="s">
        <v>117</v>
      </c>
      <c r="C10" s="66"/>
      <c r="D10" s="67">
        <f>SUM(D11)</f>
        <v>109</v>
      </c>
    </row>
    <row r="11" spans="1:4" ht="30">
      <c r="A11" s="69" t="s">
        <v>28</v>
      </c>
      <c r="B11" s="62" t="s">
        <v>118</v>
      </c>
      <c r="C11" s="68"/>
      <c r="D11" s="30">
        <f>SUM(D12:D13)</f>
        <v>109</v>
      </c>
    </row>
    <row r="12" spans="1:4" ht="60">
      <c r="A12" s="23" t="s">
        <v>65</v>
      </c>
      <c r="B12" s="62" t="s">
        <v>118</v>
      </c>
      <c r="C12" s="41"/>
      <c r="D12" s="63">
        <f>SUM('Ведомствен 2019'!G39)</f>
        <v>109</v>
      </c>
    </row>
    <row r="13" spans="1:4" ht="21.75" customHeight="1">
      <c r="A13" s="35" t="s">
        <v>67</v>
      </c>
      <c r="B13" s="62" t="s">
        <v>118</v>
      </c>
      <c r="C13" s="41" t="s">
        <v>66</v>
      </c>
      <c r="D13" s="63">
        <f>SUM('Ведомствен 2019'!G40)</f>
        <v>0</v>
      </c>
    </row>
    <row r="14" spans="1:4" ht="45">
      <c r="A14" s="35" t="s">
        <v>22</v>
      </c>
      <c r="B14" s="62" t="s">
        <v>115</v>
      </c>
      <c r="C14" s="41"/>
      <c r="D14" s="63">
        <f>SUM(D15)</f>
        <v>33</v>
      </c>
    </row>
    <row r="15" spans="1:4" ht="54.75" customHeight="1">
      <c r="A15" s="35" t="s">
        <v>23</v>
      </c>
      <c r="B15" s="62" t="s">
        <v>116</v>
      </c>
      <c r="C15" s="64"/>
      <c r="D15" s="63">
        <f>SUM(D16)</f>
        <v>33</v>
      </c>
    </row>
    <row r="16" spans="1:4" ht="30" customHeight="1">
      <c r="A16" s="35" t="s">
        <v>67</v>
      </c>
      <c r="B16" s="62" t="s">
        <v>116</v>
      </c>
      <c r="C16" s="21" t="s">
        <v>66</v>
      </c>
      <c r="D16" s="30">
        <f>SUM('Ведомствен 2019'!G28)</f>
        <v>33</v>
      </c>
    </row>
    <row r="17" spans="1:4" ht="30">
      <c r="A17" s="60" t="s">
        <v>7</v>
      </c>
      <c r="B17" s="54"/>
      <c r="C17" s="54"/>
      <c r="D17" s="61">
        <f>D18</f>
        <v>977.4</v>
      </c>
    </row>
    <row r="18" spans="1:4" ht="15">
      <c r="A18" s="20" t="s">
        <v>9</v>
      </c>
      <c r="B18" s="62" t="s">
        <v>84</v>
      </c>
      <c r="C18" s="21"/>
      <c r="D18" s="22">
        <f>D19</f>
        <v>977.4</v>
      </c>
    </row>
    <row r="19" spans="1:4" ht="15">
      <c r="A19" s="23" t="s">
        <v>10</v>
      </c>
      <c r="B19" s="62" t="s">
        <v>113</v>
      </c>
      <c r="C19" s="21"/>
      <c r="D19" s="22">
        <f>D20</f>
        <v>977.4</v>
      </c>
    </row>
    <row r="20" spans="1:4" ht="60">
      <c r="A20" s="23" t="s">
        <v>65</v>
      </c>
      <c r="B20" s="62" t="s">
        <v>113</v>
      </c>
      <c r="C20" s="21" t="s">
        <v>64</v>
      </c>
      <c r="D20" s="22">
        <f>SUM('Ведомствен 2019'!G14)</f>
        <v>977.4</v>
      </c>
    </row>
    <row r="21" spans="1:4" ht="15">
      <c r="A21" s="20" t="s">
        <v>13</v>
      </c>
      <c r="B21" s="62" t="s">
        <v>85</v>
      </c>
      <c r="C21" s="21"/>
      <c r="D21" s="22">
        <f>SUM(D22)</f>
        <v>2647.1</v>
      </c>
    </row>
    <row r="22" spans="1:4" ht="45.75" customHeight="1">
      <c r="A22" s="20" t="s">
        <v>14</v>
      </c>
      <c r="B22" s="62" t="s">
        <v>114</v>
      </c>
      <c r="C22" s="21"/>
      <c r="D22" s="22">
        <f>SUM(D23:D25)</f>
        <v>2647.1</v>
      </c>
    </row>
    <row r="23" spans="1:4" ht="60">
      <c r="A23" s="23" t="s">
        <v>65</v>
      </c>
      <c r="B23" s="62" t="s">
        <v>114</v>
      </c>
      <c r="C23" s="21" t="s">
        <v>64</v>
      </c>
      <c r="D23" s="61">
        <f>SUM('Ведомствен 2019'!G18)</f>
        <v>2357.1</v>
      </c>
    </row>
    <row r="24" spans="1:4" ht="15">
      <c r="A24" s="35" t="s">
        <v>67</v>
      </c>
      <c r="B24" s="62" t="s">
        <v>114</v>
      </c>
      <c r="C24" s="21" t="s">
        <v>66</v>
      </c>
      <c r="D24" s="22">
        <f>SUM('Ведомствен 2019'!G19)</f>
        <v>280</v>
      </c>
    </row>
    <row r="25" spans="1:4" ht="15">
      <c r="A25" s="23" t="s">
        <v>69</v>
      </c>
      <c r="B25" s="62" t="s">
        <v>114</v>
      </c>
      <c r="C25" s="21" t="s">
        <v>68</v>
      </c>
      <c r="D25" s="22">
        <f>SUM('Ведомствен 2019'!G20)</f>
        <v>10</v>
      </c>
    </row>
    <row r="26" spans="1:4" ht="47.25" customHeight="1">
      <c r="A26" s="20" t="s">
        <v>124</v>
      </c>
      <c r="B26" s="62" t="s">
        <v>87</v>
      </c>
      <c r="C26" s="21"/>
      <c r="D26" s="22">
        <f>SUM(D27)</f>
        <v>5</v>
      </c>
    </row>
    <row r="27" spans="1:4" ht="30">
      <c r="A27" s="20" t="s">
        <v>125</v>
      </c>
      <c r="B27" s="62" t="s">
        <v>87</v>
      </c>
      <c r="C27" s="21"/>
      <c r="D27" s="22">
        <f>SUM(D28)</f>
        <v>5</v>
      </c>
    </row>
    <row r="28" spans="1:4" ht="15">
      <c r="A28" s="23" t="s">
        <v>69</v>
      </c>
      <c r="B28" s="62" t="s">
        <v>87</v>
      </c>
      <c r="C28" s="21" t="s">
        <v>68</v>
      </c>
      <c r="D28" s="22">
        <f>SUM('Ведомствен 2019'!G24)</f>
        <v>5</v>
      </c>
    </row>
    <row r="29" spans="1:4" ht="30">
      <c r="A29" s="60" t="s">
        <v>30</v>
      </c>
      <c r="B29" s="54"/>
      <c r="C29" s="54"/>
      <c r="D29" s="61">
        <f>SUM(D30)</f>
        <v>5</v>
      </c>
    </row>
    <row r="30" spans="1:4" ht="32.25" customHeight="1">
      <c r="A30" s="20" t="s">
        <v>32</v>
      </c>
      <c r="B30" s="62" t="s">
        <v>90</v>
      </c>
      <c r="C30" s="21"/>
      <c r="D30" s="22">
        <f>SUM(D31)</f>
        <v>5</v>
      </c>
    </row>
    <row r="31" spans="1:4" ht="30">
      <c r="A31" s="20" t="s">
        <v>33</v>
      </c>
      <c r="B31" s="62" t="s">
        <v>91</v>
      </c>
      <c r="C31" s="21"/>
      <c r="D31" s="22">
        <f>SUM(D32)</f>
        <v>5</v>
      </c>
    </row>
    <row r="32" spans="1:4" ht="15">
      <c r="A32" s="35" t="s">
        <v>67</v>
      </c>
      <c r="B32" s="62" t="s">
        <v>91</v>
      </c>
      <c r="C32" s="21" t="s">
        <v>66</v>
      </c>
      <c r="D32" s="22">
        <f>SUM('Ведомствен 2019'!G45)</f>
        <v>5</v>
      </c>
    </row>
    <row r="33" spans="1:7" ht="15">
      <c r="A33" s="72" t="s">
        <v>20</v>
      </c>
      <c r="B33" s="62" t="s">
        <v>88</v>
      </c>
      <c r="C33" s="54"/>
      <c r="D33" s="171">
        <f>D34+D35+D38+D40+D42+D37+'Ведомствен 2019'!G122+D44</f>
        <v>1427.5</v>
      </c>
      <c r="E33" s="173"/>
      <c r="F33" s="173"/>
      <c r="G33" s="173"/>
    </row>
    <row r="34" spans="1:7" ht="15">
      <c r="A34" s="133" t="s">
        <v>141</v>
      </c>
      <c r="B34" s="105" t="s">
        <v>140</v>
      </c>
      <c r="C34" s="110" t="s">
        <v>66</v>
      </c>
      <c r="D34" s="172">
        <v>0</v>
      </c>
      <c r="E34" s="108"/>
      <c r="F34" s="174"/>
      <c r="G34" s="175"/>
    </row>
    <row r="35" spans="1:7" ht="15">
      <c r="A35" s="109" t="s">
        <v>67</v>
      </c>
      <c r="B35" s="170" t="s">
        <v>153</v>
      </c>
      <c r="C35" s="54" t="s">
        <v>66</v>
      </c>
      <c r="D35" s="171">
        <f>'Ведомствен 2019'!G34</f>
        <v>179.7</v>
      </c>
      <c r="E35" s="173"/>
      <c r="F35" s="173"/>
      <c r="G35" s="173"/>
    </row>
    <row r="36" spans="1:4" ht="30">
      <c r="A36" s="72" t="s">
        <v>63</v>
      </c>
      <c r="B36" s="105" t="s">
        <v>143</v>
      </c>
      <c r="C36" s="21"/>
      <c r="D36" s="22">
        <f>D37</f>
        <v>0</v>
      </c>
    </row>
    <row r="37" spans="1:4" ht="15">
      <c r="A37" s="35" t="s">
        <v>67</v>
      </c>
      <c r="B37" s="105" t="s">
        <v>143</v>
      </c>
      <c r="C37" s="21" t="s">
        <v>66</v>
      </c>
      <c r="D37" s="61">
        <f>'Ведомствен 2019'!G56</f>
        <v>0</v>
      </c>
    </row>
    <row r="38" spans="1:4" ht="15">
      <c r="A38" s="72" t="s">
        <v>46</v>
      </c>
      <c r="B38" s="62" t="s">
        <v>99</v>
      </c>
      <c r="C38" s="54"/>
      <c r="D38" s="22">
        <f>SUM(D39)</f>
        <v>98.4</v>
      </c>
    </row>
    <row r="39" spans="1:4" ht="15">
      <c r="A39" s="35" t="s">
        <v>67</v>
      </c>
      <c r="B39" s="62" t="s">
        <v>99</v>
      </c>
      <c r="C39" s="21" t="s">
        <v>66</v>
      </c>
      <c r="D39" s="22">
        <f>'Ведомствен 2019'!G85</f>
        <v>98.4</v>
      </c>
    </row>
    <row r="40" spans="1:4" ht="30">
      <c r="A40" s="23" t="s">
        <v>39</v>
      </c>
      <c r="B40" s="62" t="s">
        <v>95</v>
      </c>
      <c r="C40" s="21"/>
      <c r="D40" s="22">
        <f>SUM(D41)</f>
        <v>963.5</v>
      </c>
    </row>
    <row r="41" spans="1:4" ht="15">
      <c r="A41" s="35" t="s">
        <v>67</v>
      </c>
      <c r="B41" s="62" t="s">
        <v>95</v>
      </c>
      <c r="C41" s="41" t="s">
        <v>66</v>
      </c>
      <c r="D41" s="22">
        <f>SUM('Ведомствен 2019'!G64)</f>
        <v>963.5</v>
      </c>
    </row>
    <row r="42" spans="1:4" ht="30">
      <c r="A42" s="23" t="s">
        <v>21</v>
      </c>
      <c r="B42" s="62" t="s">
        <v>89</v>
      </c>
      <c r="C42" s="21"/>
      <c r="D42" s="22">
        <f>D43</f>
        <v>31.2</v>
      </c>
    </row>
    <row r="43" spans="1:4" ht="15">
      <c r="A43" s="35" t="s">
        <v>67</v>
      </c>
      <c r="B43" s="62" t="s">
        <v>89</v>
      </c>
      <c r="C43" s="71" t="s">
        <v>66</v>
      </c>
      <c r="D43" s="22">
        <f>'Ведомствен 2019'!G31+'Ведомствен 2019'!G97</f>
        <v>31.2</v>
      </c>
    </row>
    <row r="44" spans="1:4" ht="15">
      <c r="A44" s="35" t="s">
        <v>152</v>
      </c>
      <c r="B44" s="183" t="s">
        <v>151</v>
      </c>
      <c r="C44" s="71"/>
      <c r="D44" s="22">
        <f>'Ведомствен 2019'!G92</f>
        <v>152.7</v>
      </c>
    </row>
    <row r="45" spans="1:4" ht="15">
      <c r="A45" s="35" t="s">
        <v>152</v>
      </c>
      <c r="B45" s="182" t="s">
        <v>151</v>
      </c>
      <c r="C45" s="71" t="s">
        <v>66</v>
      </c>
      <c r="D45" s="22">
        <f>'Ведомствен 2019'!G93</f>
        <v>152.7</v>
      </c>
    </row>
    <row r="46" spans="1:4" ht="15">
      <c r="A46" s="23" t="s">
        <v>52</v>
      </c>
      <c r="B46" s="21" t="s">
        <v>102</v>
      </c>
      <c r="C46" s="21"/>
      <c r="D46" s="22">
        <f>SUM(D47)</f>
        <v>32.7</v>
      </c>
    </row>
    <row r="47" spans="1:4" ht="15">
      <c r="A47" s="23" t="s">
        <v>53</v>
      </c>
      <c r="B47" s="62" t="s">
        <v>101</v>
      </c>
      <c r="C47" s="21"/>
      <c r="D47" s="22">
        <f>SUM(D48)</f>
        <v>32.7</v>
      </c>
    </row>
    <row r="48" spans="1:4" ht="15">
      <c r="A48" s="73" t="s">
        <v>71</v>
      </c>
      <c r="B48" s="62" t="s">
        <v>101</v>
      </c>
      <c r="C48" s="21" t="s">
        <v>70</v>
      </c>
      <c r="D48" s="22">
        <f>SUM('Ведомствен 2019'!G109)</f>
        <v>32.7</v>
      </c>
    </row>
    <row r="49" spans="1:4" ht="15" customHeight="1">
      <c r="A49" s="70" t="s">
        <v>36</v>
      </c>
      <c r="B49" s="62" t="s">
        <v>92</v>
      </c>
      <c r="C49" s="21"/>
      <c r="D49" s="22">
        <f>SUM(D51+D53+D55)</f>
        <v>3</v>
      </c>
    </row>
    <row r="50" spans="1:4" ht="30">
      <c r="A50" s="33" t="s">
        <v>129</v>
      </c>
      <c r="B50" s="62" t="s">
        <v>93</v>
      </c>
      <c r="C50" s="21"/>
      <c r="D50" s="22">
        <f>SUM(D51)</f>
        <v>1</v>
      </c>
    </row>
    <row r="51" spans="1:4" ht="15">
      <c r="A51" s="35" t="s">
        <v>67</v>
      </c>
      <c r="B51" s="62" t="s">
        <v>93</v>
      </c>
      <c r="C51" s="21" t="s">
        <v>66</v>
      </c>
      <c r="D51" s="65">
        <f>SUM('Ведомствен 2019'!G49)</f>
        <v>1</v>
      </c>
    </row>
    <row r="52" spans="1:4" ht="45">
      <c r="A52" s="33" t="s">
        <v>133</v>
      </c>
      <c r="B52" s="62" t="s">
        <v>94</v>
      </c>
      <c r="C52" s="54"/>
      <c r="D52" s="61">
        <f>SUM(D53)</f>
        <v>1</v>
      </c>
    </row>
    <row r="53" spans="1:4" ht="15">
      <c r="A53" s="35" t="s">
        <v>67</v>
      </c>
      <c r="B53" s="62" t="s">
        <v>94</v>
      </c>
      <c r="C53" s="21" t="s">
        <v>66</v>
      </c>
      <c r="D53" s="22">
        <f>SUM('Ведомствен 2019'!G51)</f>
        <v>1</v>
      </c>
    </row>
    <row r="54" spans="1:4" ht="30">
      <c r="A54" s="23" t="s">
        <v>134</v>
      </c>
      <c r="B54" s="62" t="s">
        <v>96</v>
      </c>
      <c r="C54" s="21"/>
      <c r="D54" s="22">
        <f>SUM(D55)</f>
        <v>1</v>
      </c>
    </row>
    <row r="55" spans="1:4" ht="15">
      <c r="A55" s="23" t="s">
        <v>69</v>
      </c>
      <c r="B55" s="62" t="s">
        <v>96</v>
      </c>
      <c r="C55" s="41" t="s">
        <v>68</v>
      </c>
      <c r="D55" s="22">
        <f>SUM('Ведомствен 2019'!G68)</f>
        <v>1</v>
      </c>
    </row>
  </sheetData>
  <sheetProtection selectLockedCells="1" selectUnlockedCells="1"/>
  <mergeCells count="2">
    <mergeCell ref="A4:D4"/>
    <mergeCell ref="A6:D6"/>
  </mergeCells>
  <printOptions/>
  <pageMargins left="0.9055555555555556" right="0.31527777777777777" top="0.7479166666666667" bottom="0.3541666666666667" header="0.5118055555555555" footer="0.5118055555555555"/>
  <pageSetup horizontalDpi="300" verticalDpi="300" orientation="portrait" paperSize="9" scale="73" r:id="rId1"/>
  <rowBreaks count="1" manualBreakCount="1">
    <brk id="3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3"/>
  <sheetViews>
    <sheetView view="pageBreakPreview" zoomScaleSheetLayoutView="100" zoomScalePageLayoutView="0" workbookViewId="0" topLeftCell="A1">
      <selection activeCell="A4" sqref="A4:G4"/>
    </sheetView>
  </sheetViews>
  <sheetFormatPr defaultColWidth="9.00390625" defaultRowHeight="12.75"/>
  <cols>
    <col min="1" max="1" width="75.75390625" style="168" customWidth="1"/>
    <col min="2" max="2" width="10.125" style="168" customWidth="1"/>
    <col min="3" max="3" width="9.375" style="80" customWidth="1"/>
    <col min="4" max="4" width="7.00390625" style="80" customWidth="1"/>
    <col min="5" max="5" width="12.375" style="80" customWidth="1"/>
    <col min="6" max="6" width="9.25390625" style="80" customWidth="1"/>
    <col min="7" max="7" width="11.25390625" style="81" customWidth="1"/>
    <col min="8" max="8" width="12.625" style="81" customWidth="1"/>
    <col min="9" max="16384" width="9.125" style="81" customWidth="1"/>
  </cols>
  <sheetData>
    <row r="1" spans="1:8" ht="15.75">
      <c r="A1" s="74"/>
      <c r="B1" s="75"/>
      <c r="C1" s="76"/>
      <c r="D1" s="77"/>
      <c r="E1" s="77"/>
      <c r="F1" s="78"/>
      <c r="G1" s="79" t="s">
        <v>150</v>
      </c>
      <c r="H1" s="80"/>
    </row>
    <row r="2" spans="1:8" ht="15" customHeight="1">
      <c r="A2" s="74"/>
      <c r="B2" s="75"/>
      <c r="C2" s="76"/>
      <c r="D2" s="77"/>
      <c r="E2" s="77"/>
      <c r="F2" s="78"/>
      <c r="G2" s="82" t="s">
        <v>0</v>
      </c>
      <c r="H2" s="80"/>
    </row>
    <row r="3" spans="1:8" ht="15" customHeight="1">
      <c r="A3" s="83"/>
      <c r="B3" s="83"/>
      <c r="C3" s="76"/>
      <c r="D3" s="84"/>
      <c r="E3" s="84"/>
      <c r="F3" s="85"/>
      <c r="G3" s="82" t="s">
        <v>110</v>
      </c>
      <c r="H3" s="86"/>
    </row>
    <row r="4" spans="1:7" s="6" customFormat="1" ht="15" customHeight="1">
      <c r="A4" s="185" t="s">
        <v>155</v>
      </c>
      <c r="B4" s="185"/>
      <c r="C4" s="185"/>
      <c r="D4" s="185"/>
      <c r="E4" s="185"/>
      <c r="F4" s="185"/>
      <c r="G4" s="185"/>
    </row>
    <row r="5" spans="1:8" ht="15" customHeight="1">
      <c r="A5" s="83"/>
      <c r="B5" s="83"/>
      <c r="C5" s="76"/>
      <c r="D5" s="84"/>
      <c r="E5" s="84"/>
      <c r="F5" s="85"/>
      <c r="G5" s="82"/>
      <c r="H5" s="86"/>
    </row>
    <row r="6" spans="1:8" ht="15.75" customHeight="1">
      <c r="A6" s="187" t="s">
        <v>148</v>
      </c>
      <c r="B6" s="187"/>
      <c r="C6" s="187"/>
      <c r="D6" s="187"/>
      <c r="E6" s="187"/>
      <c r="F6" s="187"/>
      <c r="G6" s="187"/>
      <c r="H6" s="87"/>
    </row>
    <row r="7" spans="1:7" ht="15">
      <c r="A7" s="75"/>
      <c r="B7" s="75"/>
      <c r="C7" s="77"/>
      <c r="D7" s="77"/>
      <c r="E7" s="77"/>
      <c r="F7" s="77"/>
      <c r="G7" s="88" t="s">
        <v>82</v>
      </c>
    </row>
    <row r="8" spans="1:7" s="92" customFormat="1" ht="57">
      <c r="A8" s="89" t="s">
        <v>1</v>
      </c>
      <c r="B8" s="90" t="s">
        <v>60</v>
      </c>
      <c r="C8" s="91" t="s">
        <v>61</v>
      </c>
      <c r="D8" s="90" t="s">
        <v>62</v>
      </c>
      <c r="E8" s="90" t="s">
        <v>58</v>
      </c>
      <c r="F8" s="90" t="s">
        <v>59</v>
      </c>
      <c r="G8" s="89" t="s">
        <v>4</v>
      </c>
    </row>
    <row r="9" spans="1:7" s="92" customFormat="1" ht="30">
      <c r="A9" s="93" t="s">
        <v>111</v>
      </c>
      <c r="B9" s="94" t="s">
        <v>112</v>
      </c>
      <c r="C9" s="91"/>
      <c r="D9" s="90"/>
      <c r="E9" s="90"/>
      <c r="F9" s="90"/>
      <c r="G9" s="89"/>
    </row>
    <row r="10" spans="1:7" ht="15.75">
      <c r="A10" s="95" t="s">
        <v>5</v>
      </c>
      <c r="B10" s="96" t="s">
        <v>112</v>
      </c>
      <c r="C10" s="97" t="s">
        <v>6</v>
      </c>
      <c r="D10" s="97"/>
      <c r="E10" s="97"/>
      <c r="F10" s="97"/>
      <c r="G10" s="98">
        <f>G11+G15+G21+G25</f>
        <v>3855.4</v>
      </c>
    </row>
    <row r="11" spans="1:7" ht="30">
      <c r="A11" s="99" t="s">
        <v>7</v>
      </c>
      <c r="B11" s="100" t="s">
        <v>112</v>
      </c>
      <c r="C11" s="101" t="s">
        <v>6</v>
      </c>
      <c r="D11" s="101" t="s">
        <v>8</v>
      </c>
      <c r="E11" s="101"/>
      <c r="F11" s="101"/>
      <c r="G11" s="102">
        <f>G12</f>
        <v>977.4</v>
      </c>
    </row>
    <row r="12" spans="1:7" ht="15">
      <c r="A12" s="103" t="s">
        <v>9</v>
      </c>
      <c r="B12" s="94" t="s">
        <v>112</v>
      </c>
      <c r="C12" s="104" t="s">
        <v>6</v>
      </c>
      <c r="D12" s="104" t="s">
        <v>8</v>
      </c>
      <c r="E12" s="105" t="s">
        <v>84</v>
      </c>
      <c r="F12" s="104"/>
      <c r="G12" s="106">
        <f>G13</f>
        <v>977.4</v>
      </c>
    </row>
    <row r="13" spans="1:7" ht="15">
      <c r="A13" s="107" t="s">
        <v>10</v>
      </c>
      <c r="B13" s="94" t="s">
        <v>112</v>
      </c>
      <c r="C13" s="104" t="s">
        <v>6</v>
      </c>
      <c r="D13" s="104" t="s">
        <v>8</v>
      </c>
      <c r="E13" s="105" t="s">
        <v>113</v>
      </c>
      <c r="F13" s="104"/>
      <c r="G13" s="106">
        <f>G14</f>
        <v>977.4</v>
      </c>
    </row>
    <row r="14" spans="1:7" ht="45.75" customHeight="1">
      <c r="A14" s="107" t="s">
        <v>65</v>
      </c>
      <c r="B14" s="94" t="s">
        <v>112</v>
      </c>
      <c r="C14" s="104" t="s">
        <v>6</v>
      </c>
      <c r="D14" s="104" t="s">
        <v>8</v>
      </c>
      <c r="E14" s="105" t="s">
        <v>113</v>
      </c>
      <c r="F14" s="104" t="s">
        <v>64</v>
      </c>
      <c r="G14" s="106">
        <v>977.4</v>
      </c>
    </row>
    <row r="15" spans="1:7" ht="47.25" customHeight="1">
      <c r="A15" s="93" t="s">
        <v>11</v>
      </c>
      <c r="B15" s="100" t="s">
        <v>112</v>
      </c>
      <c r="C15" s="101" t="s">
        <v>6</v>
      </c>
      <c r="D15" s="101" t="s">
        <v>12</v>
      </c>
      <c r="E15" s="101"/>
      <c r="F15" s="101"/>
      <c r="G15" s="102">
        <f>G16</f>
        <v>2647.1</v>
      </c>
    </row>
    <row r="16" spans="1:7" ht="15" customHeight="1">
      <c r="A16" s="103" t="s">
        <v>13</v>
      </c>
      <c r="B16" s="94" t="s">
        <v>112</v>
      </c>
      <c r="C16" s="104" t="s">
        <v>6</v>
      </c>
      <c r="D16" s="104" t="s">
        <v>12</v>
      </c>
      <c r="E16" s="105" t="s">
        <v>85</v>
      </c>
      <c r="F16" s="104"/>
      <c r="G16" s="106">
        <f>G17</f>
        <v>2647.1</v>
      </c>
    </row>
    <row r="17" spans="1:7" ht="15">
      <c r="A17" s="103" t="s">
        <v>14</v>
      </c>
      <c r="B17" s="94" t="s">
        <v>112</v>
      </c>
      <c r="C17" s="104" t="s">
        <v>6</v>
      </c>
      <c r="D17" s="104" t="s">
        <v>12</v>
      </c>
      <c r="E17" s="105" t="s">
        <v>114</v>
      </c>
      <c r="F17" s="104"/>
      <c r="G17" s="106">
        <f>G18+G19+G20</f>
        <v>2647.1</v>
      </c>
    </row>
    <row r="18" spans="1:9" ht="46.5" customHeight="1">
      <c r="A18" s="107" t="s">
        <v>65</v>
      </c>
      <c r="B18" s="94" t="s">
        <v>112</v>
      </c>
      <c r="C18" s="104" t="s">
        <v>6</v>
      </c>
      <c r="D18" s="104" t="s">
        <v>12</v>
      </c>
      <c r="E18" s="105" t="s">
        <v>114</v>
      </c>
      <c r="F18" s="104" t="s">
        <v>64</v>
      </c>
      <c r="G18" s="106">
        <v>2357.1</v>
      </c>
      <c r="I18" s="108"/>
    </row>
    <row r="19" spans="1:9" ht="15">
      <c r="A19" s="109" t="s">
        <v>67</v>
      </c>
      <c r="B19" s="94" t="s">
        <v>112</v>
      </c>
      <c r="C19" s="104" t="s">
        <v>6</v>
      </c>
      <c r="D19" s="104" t="s">
        <v>12</v>
      </c>
      <c r="E19" s="105" t="s">
        <v>114</v>
      </c>
      <c r="F19" s="104" t="s">
        <v>66</v>
      </c>
      <c r="G19" s="106">
        <v>280</v>
      </c>
      <c r="I19" s="108"/>
    </row>
    <row r="20" spans="1:7" ht="15">
      <c r="A20" s="107" t="s">
        <v>69</v>
      </c>
      <c r="B20" s="94" t="s">
        <v>112</v>
      </c>
      <c r="C20" s="104" t="s">
        <v>6</v>
      </c>
      <c r="D20" s="104" t="s">
        <v>12</v>
      </c>
      <c r="E20" s="105" t="s">
        <v>114</v>
      </c>
      <c r="F20" s="104" t="s">
        <v>68</v>
      </c>
      <c r="G20" s="106">
        <v>10</v>
      </c>
    </row>
    <row r="21" spans="1:7" ht="15.75" customHeight="1">
      <c r="A21" s="99" t="s">
        <v>15</v>
      </c>
      <c r="B21" s="100" t="s">
        <v>112</v>
      </c>
      <c r="C21" s="101" t="s">
        <v>6</v>
      </c>
      <c r="D21" s="101" t="s">
        <v>16</v>
      </c>
      <c r="E21" s="101"/>
      <c r="F21" s="101"/>
      <c r="G21" s="102">
        <f>G22</f>
        <v>5</v>
      </c>
    </row>
    <row r="22" spans="1:7" ht="29.25" customHeight="1">
      <c r="A22" s="103" t="s">
        <v>124</v>
      </c>
      <c r="B22" s="94" t="s">
        <v>112</v>
      </c>
      <c r="C22" s="104" t="s">
        <v>6</v>
      </c>
      <c r="D22" s="104" t="s">
        <v>16</v>
      </c>
      <c r="E22" s="105" t="s">
        <v>86</v>
      </c>
      <c r="F22" s="104"/>
      <c r="G22" s="106">
        <f>G23</f>
        <v>5</v>
      </c>
    </row>
    <row r="23" spans="1:7" ht="30">
      <c r="A23" s="103" t="s">
        <v>125</v>
      </c>
      <c r="B23" s="94" t="s">
        <v>112</v>
      </c>
      <c r="C23" s="104" t="s">
        <v>6</v>
      </c>
      <c r="D23" s="104" t="s">
        <v>16</v>
      </c>
      <c r="E23" s="105" t="s">
        <v>87</v>
      </c>
      <c r="F23" s="104"/>
      <c r="G23" s="106">
        <f>G24</f>
        <v>5</v>
      </c>
    </row>
    <row r="24" spans="1:7" ht="15">
      <c r="A24" s="107" t="s">
        <v>69</v>
      </c>
      <c r="B24" s="94" t="s">
        <v>112</v>
      </c>
      <c r="C24" s="104" t="s">
        <v>6</v>
      </c>
      <c r="D24" s="104" t="s">
        <v>16</v>
      </c>
      <c r="E24" s="105" t="s">
        <v>87</v>
      </c>
      <c r="F24" s="104" t="s">
        <v>68</v>
      </c>
      <c r="G24" s="106">
        <v>5</v>
      </c>
    </row>
    <row r="25" spans="1:7" ht="15">
      <c r="A25" s="93" t="s">
        <v>18</v>
      </c>
      <c r="B25" s="100" t="s">
        <v>112</v>
      </c>
      <c r="C25" s="101" t="s">
        <v>6</v>
      </c>
      <c r="D25" s="101" t="s">
        <v>19</v>
      </c>
      <c r="E25" s="101"/>
      <c r="F25" s="101"/>
      <c r="G25" s="102">
        <f>G26+G29+G33</f>
        <v>225.89999999999998</v>
      </c>
    </row>
    <row r="26" spans="1:7" ht="45">
      <c r="A26" s="109" t="s">
        <v>22</v>
      </c>
      <c r="B26" s="94" t="s">
        <v>112</v>
      </c>
      <c r="C26" s="104" t="s">
        <v>6</v>
      </c>
      <c r="D26" s="104" t="s">
        <v>19</v>
      </c>
      <c r="E26" s="105" t="s">
        <v>115</v>
      </c>
      <c r="F26" s="110"/>
      <c r="G26" s="111">
        <f>G27</f>
        <v>33</v>
      </c>
    </row>
    <row r="27" spans="1:7" ht="15.75" customHeight="1">
      <c r="A27" s="109" t="s">
        <v>23</v>
      </c>
      <c r="B27" s="94" t="s">
        <v>112</v>
      </c>
      <c r="C27" s="104" t="s">
        <v>6</v>
      </c>
      <c r="D27" s="104" t="s">
        <v>19</v>
      </c>
      <c r="E27" s="105" t="s">
        <v>116</v>
      </c>
      <c r="F27" s="112"/>
      <c r="G27" s="113">
        <f>G28</f>
        <v>33</v>
      </c>
    </row>
    <row r="28" spans="1:7" ht="15">
      <c r="A28" s="109" t="s">
        <v>67</v>
      </c>
      <c r="B28" s="94" t="s">
        <v>112</v>
      </c>
      <c r="C28" s="104" t="s">
        <v>6</v>
      </c>
      <c r="D28" s="104" t="s">
        <v>19</v>
      </c>
      <c r="E28" s="105" t="s">
        <v>116</v>
      </c>
      <c r="F28" s="104" t="s">
        <v>66</v>
      </c>
      <c r="G28" s="113">
        <v>33</v>
      </c>
    </row>
    <row r="29" spans="1:7" ht="16.5" customHeight="1">
      <c r="A29" s="103" t="s">
        <v>20</v>
      </c>
      <c r="B29" s="94" t="s">
        <v>112</v>
      </c>
      <c r="C29" s="104" t="s">
        <v>6</v>
      </c>
      <c r="D29" s="104" t="s">
        <v>19</v>
      </c>
      <c r="E29" s="105" t="s">
        <v>88</v>
      </c>
      <c r="F29" s="104"/>
      <c r="G29" s="106">
        <f>G30</f>
        <v>13.2</v>
      </c>
    </row>
    <row r="30" spans="1:7" ht="16.5" customHeight="1">
      <c r="A30" s="103" t="s">
        <v>21</v>
      </c>
      <c r="B30" s="94" t="s">
        <v>112</v>
      </c>
      <c r="C30" s="104" t="s">
        <v>6</v>
      </c>
      <c r="D30" s="104" t="s">
        <v>19</v>
      </c>
      <c r="E30" s="105" t="s">
        <v>89</v>
      </c>
      <c r="F30" s="104"/>
      <c r="G30" s="106">
        <f>G31+G32</f>
        <v>13.2</v>
      </c>
    </row>
    <row r="31" spans="1:7" ht="18" customHeight="1">
      <c r="A31" s="109" t="s">
        <v>67</v>
      </c>
      <c r="B31" s="94" t="s">
        <v>112</v>
      </c>
      <c r="C31" s="104" t="s">
        <v>6</v>
      </c>
      <c r="D31" s="104" t="s">
        <v>19</v>
      </c>
      <c r="E31" s="105" t="s">
        <v>89</v>
      </c>
      <c r="F31" s="104" t="s">
        <v>66</v>
      </c>
      <c r="G31" s="106">
        <v>13.2</v>
      </c>
    </row>
    <row r="32" spans="1:7" ht="15.75" customHeight="1">
      <c r="A32" s="107" t="s">
        <v>69</v>
      </c>
      <c r="B32" s="94" t="s">
        <v>112</v>
      </c>
      <c r="C32" s="104" t="s">
        <v>6</v>
      </c>
      <c r="D32" s="104" t="s">
        <v>19</v>
      </c>
      <c r="E32" s="105" t="s">
        <v>89</v>
      </c>
      <c r="F32" s="114" t="s">
        <v>68</v>
      </c>
      <c r="G32" s="115">
        <v>0</v>
      </c>
    </row>
    <row r="33" spans="1:7" ht="15.75" customHeight="1">
      <c r="A33" s="109" t="s">
        <v>67</v>
      </c>
      <c r="B33" s="94" t="s">
        <v>112</v>
      </c>
      <c r="C33" s="134" t="s">
        <v>6</v>
      </c>
      <c r="D33" s="114" t="s">
        <v>19</v>
      </c>
      <c r="E33" s="170" t="s">
        <v>153</v>
      </c>
      <c r="F33" s="114"/>
      <c r="G33" s="115">
        <v>179.7</v>
      </c>
    </row>
    <row r="34" spans="1:7" ht="15.75" customHeight="1">
      <c r="A34" s="107" t="s">
        <v>74</v>
      </c>
      <c r="B34" s="94" t="s">
        <v>112</v>
      </c>
      <c r="C34" s="134" t="s">
        <v>6</v>
      </c>
      <c r="D34" s="114" t="s">
        <v>19</v>
      </c>
      <c r="E34" s="170" t="s">
        <v>153</v>
      </c>
      <c r="F34" s="114" t="s">
        <v>66</v>
      </c>
      <c r="G34" s="115">
        <v>179.7</v>
      </c>
    </row>
    <row r="35" spans="1:7" ht="18.75" customHeight="1">
      <c r="A35" s="95" t="s">
        <v>24</v>
      </c>
      <c r="B35" s="96" t="s">
        <v>112</v>
      </c>
      <c r="C35" s="116" t="s">
        <v>8</v>
      </c>
      <c r="D35" s="117"/>
      <c r="E35" s="117"/>
      <c r="F35" s="117"/>
      <c r="G35" s="118">
        <f>G36</f>
        <v>109</v>
      </c>
    </row>
    <row r="36" spans="1:7" ht="15.75" customHeight="1">
      <c r="A36" s="119" t="s">
        <v>25</v>
      </c>
      <c r="B36" s="100" t="s">
        <v>112</v>
      </c>
      <c r="C36" s="120" t="s">
        <v>8</v>
      </c>
      <c r="D36" s="121" t="s">
        <v>26</v>
      </c>
      <c r="E36" s="121"/>
      <c r="F36" s="122"/>
      <c r="G36" s="123">
        <f>G37</f>
        <v>109</v>
      </c>
    </row>
    <row r="37" spans="1:7" ht="29.25" customHeight="1">
      <c r="A37" s="124" t="s">
        <v>27</v>
      </c>
      <c r="B37" s="94" t="s">
        <v>112</v>
      </c>
      <c r="C37" s="125" t="s">
        <v>8</v>
      </c>
      <c r="D37" s="104" t="s">
        <v>26</v>
      </c>
      <c r="E37" s="105" t="s">
        <v>117</v>
      </c>
      <c r="F37" s="126"/>
      <c r="G37" s="113">
        <f>G38</f>
        <v>109</v>
      </c>
    </row>
    <row r="38" spans="1:7" ht="29.25" customHeight="1">
      <c r="A38" s="127" t="s">
        <v>28</v>
      </c>
      <c r="B38" s="94" t="s">
        <v>112</v>
      </c>
      <c r="C38" s="125" t="s">
        <v>8</v>
      </c>
      <c r="D38" s="104" t="s">
        <v>26</v>
      </c>
      <c r="E38" s="105" t="s">
        <v>118</v>
      </c>
      <c r="F38" s="110"/>
      <c r="G38" s="111">
        <f>G39+G40</f>
        <v>109</v>
      </c>
    </row>
    <row r="39" spans="1:7" ht="28.5" customHeight="1">
      <c r="A39" s="107" t="s">
        <v>65</v>
      </c>
      <c r="B39" s="94" t="s">
        <v>112</v>
      </c>
      <c r="C39" s="125" t="s">
        <v>8</v>
      </c>
      <c r="D39" s="104" t="s">
        <v>26</v>
      </c>
      <c r="E39" s="105" t="s">
        <v>118</v>
      </c>
      <c r="F39" s="110" t="s">
        <v>64</v>
      </c>
      <c r="G39" s="111">
        <v>109</v>
      </c>
    </row>
    <row r="40" spans="1:7" ht="15.75" customHeight="1">
      <c r="A40" s="109" t="s">
        <v>67</v>
      </c>
      <c r="B40" s="94" t="s">
        <v>112</v>
      </c>
      <c r="C40" s="125" t="s">
        <v>8</v>
      </c>
      <c r="D40" s="104" t="s">
        <v>26</v>
      </c>
      <c r="E40" s="105" t="s">
        <v>118</v>
      </c>
      <c r="F40" s="110" t="s">
        <v>66</v>
      </c>
      <c r="G40" s="111">
        <v>0</v>
      </c>
    </row>
    <row r="41" spans="1:7" ht="30" customHeight="1">
      <c r="A41" s="128" t="s">
        <v>29</v>
      </c>
      <c r="B41" s="96" t="s">
        <v>112</v>
      </c>
      <c r="C41" s="129" t="s">
        <v>26</v>
      </c>
      <c r="D41" s="97"/>
      <c r="E41" s="97"/>
      <c r="F41" s="97"/>
      <c r="G41" s="98">
        <f>G42+G46</f>
        <v>7</v>
      </c>
    </row>
    <row r="42" spans="1:7" ht="29.25" customHeight="1">
      <c r="A42" s="99" t="s">
        <v>30</v>
      </c>
      <c r="B42" s="100" t="s">
        <v>112</v>
      </c>
      <c r="C42" s="101" t="s">
        <v>26</v>
      </c>
      <c r="D42" s="101" t="s">
        <v>48</v>
      </c>
      <c r="E42" s="101"/>
      <c r="F42" s="101"/>
      <c r="G42" s="102">
        <f>G43</f>
        <v>5</v>
      </c>
    </row>
    <row r="43" spans="1:7" ht="15" customHeight="1">
      <c r="A43" s="103" t="s">
        <v>32</v>
      </c>
      <c r="B43" s="94" t="s">
        <v>112</v>
      </c>
      <c r="C43" s="104" t="s">
        <v>26</v>
      </c>
      <c r="D43" s="104" t="s">
        <v>48</v>
      </c>
      <c r="E43" s="105" t="s">
        <v>90</v>
      </c>
      <c r="F43" s="104"/>
      <c r="G43" s="106">
        <v>5</v>
      </c>
    </row>
    <row r="44" spans="1:7" ht="28.5" customHeight="1">
      <c r="A44" s="103" t="s">
        <v>33</v>
      </c>
      <c r="B44" s="94" t="s">
        <v>112</v>
      </c>
      <c r="C44" s="104" t="s">
        <v>26</v>
      </c>
      <c r="D44" s="104" t="s">
        <v>48</v>
      </c>
      <c r="E44" s="105" t="s">
        <v>91</v>
      </c>
      <c r="F44" s="104"/>
      <c r="G44" s="106">
        <f>G45</f>
        <v>5</v>
      </c>
    </row>
    <row r="45" spans="1:7" ht="16.5" customHeight="1">
      <c r="A45" s="109" t="s">
        <v>67</v>
      </c>
      <c r="B45" s="94" t="s">
        <v>112</v>
      </c>
      <c r="C45" s="104" t="s">
        <v>26</v>
      </c>
      <c r="D45" s="104" t="s">
        <v>48</v>
      </c>
      <c r="E45" s="105" t="s">
        <v>91</v>
      </c>
      <c r="F45" s="104" t="s">
        <v>66</v>
      </c>
      <c r="G45" s="106">
        <v>5</v>
      </c>
    </row>
    <row r="46" spans="1:7" ht="30.75" customHeight="1">
      <c r="A46" s="130" t="s">
        <v>34</v>
      </c>
      <c r="B46" s="100" t="s">
        <v>112</v>
      </c>
      <c r="C46" s="131" t="s">
        <v>26</v>
      </c>
      <c r="D46" s="101" t="s">
        <v>35</v>
      </c>
      <c r="E46" s="101"/>
      <c r="F46" s="101"/>
      <c r="G46" s="102">
        <f>G47</f>
        <v>2</v>
      </c>
    </row>
    <row r="47" spans="1:7" ht="15.75" customHeight="1">
      <c r="A47" s="124" t="s">
        <v>36</v>
      </c>
      <c r="B47" s="94" t="s">
        <v>112</v>
      </c>
      <c r="C47" s="125" t="s">
        <v>26</v>
      </c>
      <c r="D47" s="104" t="s">
        <v>35</v>
      </c>
      <c r="E47" s="105" t="s">
        <v>92</v>
      </c>
      <c r="F47" s="104"/>
      <c r="G47" s="106">
        <f>G48+G50</f>
        <v>2</v>
      </c>
    </row>
    <row r="48" spans="1:7" ht="32.25" customHeight="1">
      <c r="A48" s="124" t="s">
        <v>129</v>
      </c>
      <c r="B48" s="94" t="s">
        <v>112</v>
      </c>
      <c r="C48" s="125" t="s">
        <v>26</v>
      </c>
      <c r="D48" s="104" t="s">
        <v>35</v>
      </c>
      <c r="E48" s="105" t="s">
        <v>93</v>
      </c>
      <c r="F48" s="104"/>
      <c r="G48" s="106">
        <f>G49</f>
        <v>1</v>
      </c>
    </row>
    <row r="49" spans="1:7" ht="15.75" customHeight="1">
      <c r="A49" s="109" t="s">
        <v>67</v>
      </c>
      <c r="B49" s="94" t="s">
        <v>112</v>
      </c>
      <c r="C49" s="125" t="s">
        <v>26</v>
      </c>
      <c r="D49" s="104" t="s">
        <v>35</v>
      </c>
      <c r="E49" s="105" t="s">
        <v>93</v>
      </c>
      <c r="F49" s="104" t="s">
        <v>66</v>
      </c>
      <c r="G49" s="106">
        <v>1</v>
      </c>
    </row>
    <row r="50" spans="1:7" ht="46.5" customHeight="1">
      <c r="A50" s="124" t="s">
        <v>130</v>
      </c>
      <c r="B50" s="94" t="s">
        <v>112</v>
      </c>
      <c r="C50" s="125" t="s">
        <v>26</v>
      </c>
      <c r="D50" s="104" t="s">
        <v>35</v>
      </c>
      <c r="E50" s="105" t="s">
        <v>94</v>
      </c>
      <c r="F50" s="104"/>
      <c r="G50" s="106">
        <f>G51</f>
        <v>1</v>
      </c>
    </row>
    <row r="51" spans="1:7" ht="15" customHeight="1">
      <c r="A51" s="109" t="s">
        <v>67</v>
      </c>
      <c r="B51" s="94" t="s">
        <v>112</v>
      </c>
      <c r="C51" s="125" t="s">
        <v>26</v>
      </c>
      <c r="D51" s="104" t="s">
        <v>35</v>
      </c>
      <c r="E51" s="105" t="s">
        <v>94</v>
      </c>
      <c r="F51" s="104" t="s">
        <v>66</v>
      </c>
      <c r="G51" s="106">
        <v>1</v>
      </c>
    </row>
    <row r="52" spans="1:7" ht="32.25" customHeight="1">
      <c r="A52" s="95" t="s">
        <v>37</v>
      </c>
      <c r="B52" s="96" t="s">
        <v>112</v>
      </c>
      <c r="C52" s="116" t="s">
        <v>12</v>
      </c>
      <c r="D52" s="117"/>
      <c r="E52" s="117"/>
      <c r="F52" s="117"/>
      <c r="G52" s="118">
        <f>G53+G57+G61+G65</f>
        <v>964.5</v>
      </c>
    </row>
    <row r="53" spans="1:7" ht="14.25" customHeight="1">
      <c r="A53" s="132" t="s">
        <v>79</v>
      </c>
      <c r="B53" s="94" t="s">
        <v>112</v>
      </c>
      <c r="C53" s="101" t="s">
        <v>12</v>
      </c>
      <c r="D53" s="101" t="s">
        <v>41</v>
      </c>
      <c r="E53" s="101"/>
      <c r="F53" s="117"/>
      <c r="G53" s="102">
        <f>G54</f>
        <v>0</v>
      </c>
    </row>
    <row r="54" spans="1:7" ht="15" customHeight="1">
      <c r="A54" s="133" t="s">
        <v>20</v>
      </c>
      <c r="B54" s="94" t="s">
        <v>112</v>
      </c>
      <c r="C54" s="104" t="s">
        <v>12</v>
      </c>
      <c r="D54" s="104" t="s">
        <v>41</v>
      </c>
      <c r="E54" s="105" t="s">
        <v>143</v>
      </c>
      <c r="F54" s="117"/>
      <c r="G54" s="106">
        <f>G55</f>
        <v>0</v>
      </c>
    </row>
    <row r="55" spans="1:7" ht="18" customHeight="1">
      <c r="A55" s="107" t="s">
        <v>21</v>
      </c>
      <c r="B55" s="94" t="s">
        <v>112</v>
      </c>
      <c r="C55" s="104" t="s">
        <v>12</v>
      </c>
      <c r="D55" s="104" t="s">
        <v>41</v>
      </c>
      <c r="E55" s="105" t="s">
        <v>143</v>
      </c>
      <c r="F55" s="117"/>
      <c r="G55" s="106">
        <f>G56</f>
        <v>0</v>
      </c>
    </row>
    <row r="56" spans="1:7" ht="15" customHeight="1">
      <c r="A56" s="109" t="s">
        <v>67</v>
      </c>
      <c r="B56" s="94" t="s">
        <v>112</v>
      </c>
      <c r="C56" s="104" t="s">
        <v>12</v>
      </c>
      <c r="D56" s="104" t="s">
        <v>41</v>
      </c>
      <c r="E56" s="105" t="s">
        <v>143</v>
      </c>
      <c r="F56" s="117" t="s">
        <v>66</v>
      </c>
      <c r="G56" s="106">
        <v>0</v>
      </c>
    </row>
    <row r="57" spans="1:7" ht="14.25" customHeight="1" hidden="1">
      <c r="A57" s="132" t="s">
        <v>104</v>
      </c>
      <c r="B57" s="94" t="s">
        <v>112</v>
      </c>
      <c r="C57" s="101" t="s">
        <v>12</v>
      </c>
      <c r="D57" s="101" t="s">
        <v>105</v>
      </c>
      <c r="E57" s="101"/>
      <c r="F57" s="117"/>
      <c r="G57" s="102">
        <f>G58</f>
        <v>0</v>
      </c>
    </row>
    <row r="58" spans="1:7" ht="15" customHeight="1" hidden="1">
      <c r="A58" s="133" t="s">
        <v>32</v>
      </c>
      <c r="B58" s="94" t="s">
        <v>112</v>
      </c>
      <c r="C58" s="104" t="s">
        <v>12</v>
      </c>
      <c r="D58" s="104" t="s">
        <v>105</v>
      </c>
      <c r="E58" s="105" t="s">
        <v>90</v>
      </c>
      <c r="F58" s="117"/>
      <c r="G58" s="106">
        <f>G59</f>
        <v>0</v>
      </c>
    </row>
    <row r="59" spans="1:7" ht="30" customHeight="1" hidden="1">
      <c r="A59" s="107" t="s">
        <v>108</v>
      </c>
      <c r="B59" s="94" t="s">
        <v>112</v>
      </c>
      <c r="C59" s="104" t="s">
        <v>12</v>
      </c>
      <c r="D59" s="104" t="s">
        <v>105</v>
      </c>
      <c r="E59" s="105" t="s">
        <v>107</v>
      </c>
      <c r="F59" s="117"/>
      <c r="G59" s="106">
        <f>G60</f>
        <v>0</v>
      </c>
    </row>
    <row r="60" spans="1:7" ht="30.75" customHeight="1" hidden="1">
      <c r="A60" s="109" t="s">
        <v>109</v>
      </c>
      <c r="B60" s="94" t="s">
        <v>112</v>
      </c>
      <c r="C60" s="104" t="s">
        <v>12</v>
      </c>
      <c r="D60" s="104" t="s">
        <v>105</v>
      </c>
      <c r="E60" s="105" t="s">
        <v>107</v>
      </c>
      <c r="F60" s="117" t="s">
        <v>106</v>
      </c>
      <c r="G60" s="106"/>
    </row>
    <row r="61" spans="1:7" ht="15.75" customHeight="1">
      <c r="A61" s="93" t="s">
        <v>38</v>
      </c>
      <c r="B61" s="100" t="s">
        <v>112</v>
      </c>
      <c r="C61" s="120" t="s">
        <v>12</v>
      </c>
      <c r="D61" s="121" t="s">
        <v>31</v>
      </c>
      <c r="E61" s="121"/>
      <c r="F61" s="122"/>
      <c r="G61" s="123">
        <f>G62</f>
        <v>963.5</v>
      </c>
    </row>
    <row r="62" spans="1:7" s="135" customFormat="1" ht="15">
      <c r="A62" s="133" t="s">
        <v>20</v>
      </c>
      <c r="B62" s="94" t="s">
        <v>112</v>
      </c>
      <c r="C62" s="134" t="s">
        <v>12</v>
      </c>
      <c r="D62" s="114" t="s">
        <v>31</v>
      </c>
      <c r="E62" s="105" t="s">
        <v>88</v>
      </c>
      <c r="F62" s="126"/>
      <c r="G62" s="113">
        <f>G63</f>
        <v>963.5</v>
      </c>
    </row>
    <row r="63" spans="1:7" s="135" customFormat="1" ht="30">
      <c r="A63" s="107" t="s">
        <v>39</v>
      </c>
      <c r="B63" s="94" t="s">
        <v>112</v>
      </c>
      <c r="C63" s="125" t="s">
        <v>12</v>
      </c>
      <c r="D63" s="104" t="s">
        <v>31</v>
      </c>
      <c r="E63" s="105" t="s">
        <v>95</v>
      </c>
      <c r="F63" s="110"/>
      <c r="G63" s="111">
        <f>G64</f>
        <v>963.5</v>
      </c>
    </row>
    <row r="64" spans="1:7" s="135" customFormat="1" ht="15">
      <c r="A64" s="109" t="s">
        <v>67</v>
      </c>
      <c r="B64" s="94" t="s">
        <v>112</v>
      </c>
      <c r="C64" s="125" t="s">
        <v>12</v>
      </c>
      <c r="D64" s="104" t="s">
        <v>31</v>
      </c>
      <c r="E64" s="105" t="s">
        <v>95</v>
      </c>
      <c r="F64" s="110" t="s">
        <v>66</v>
      </c>
      <c r="G64" s="111">
        <v>963.5</v>
      </c>
    </row>
    <row r="65" spans="1:7" s="135" customFormat="1" ht="15">
      <c r="A65" s="132" t="s">
        <v>80</v>
      </c>
      <c r="B65" s="94" t="s">
        <v>112</v>
      </c>
      <c r="C65" s="101" t="s">
        <v>12</v>
      </c>
      <c r="D65" s="101" t="s">
        <v>81</v>
      </c>
      <c r="E65" s="101"/>
      <c r="F65" s="110"/>
      <c r="G65" s="102">
        <f>G66</f>
        <v>1</v>
      </c>
    </row>
    <row r="66" spans="1:7" s="135" customFormat="1" ht="15.75" customHeight="1">
      <c r="A66" s="124" t="s">
        <v>75</v>
      </c>
      <c r="B66" s="94" t="s">
        <v>112</v>
      </c>
      <c r="C66" s="104" t="s">
        <v>12</v>
      </c>
      <c r="D66" s="104" t="s">
        <v>81</v>
      </c>
      <c r="E66" s="104" t="s">
        <v>92</v>
      </c>
      <c r="F66" s="110"/>
      <c r="G66" s="106">
        <f>G67</f>
        <v>1</v>
      </c>
    </row>
    <row r="67" spans="1:7" s="135" customFormat="1" ht="30" customHeight="1">
      <c r="A67" s="107" t="s">
        <v>131</v>
      </c>
      <c r="B67" s="94" t="s">
        <v>112</v>
      </c>
      <c r="C67" s="104" t="s">
        <v>12</v>
      </c>
      <c r="D67" s="104" t="s">
        <v>81</v>
      </c>
      <c r="E67" s="105" t="s">
        <v>96</v>
      </c>
      <c r="F67" s="110"/>
      <c r="G67" s="106">
        <f>G68</f>
        <v>1</v>
      </c>
    </row>
    <row r="68" spans="1:7" s="135" customFormat="1" ht="15">
      <c r="A68" s="107" t="s">
        <v>69</v>
      </c>
      <c r="B68" s="94" t="s">
        <v>112</v>
      </c>
      <c r="C68" s="104" t="s">
        <v>12</v>
      </c>
      <c r="D68" s="104" t="s">
        <v>81</v>
      </c>
      <c r="E68" s="105" t="s">
        <v>96</v>
      </c>
      <c r="F68" s="110" t="s">
        <v>68</v>
      </c>
      <c r="G68" s="106">
        <v>1</v>
      </c>
    </row>
    <row r="69" spans="1:7" s="135" customFormat="1" ht="15.75">
      <c r="A69" s="136" t="s">
        <v>40</v>
      </c>
      <c r="B69" s="96" t="s">
        <v>112</v>
      </c>
      <c r="C69" s="97" t="s">
        <v>41</v>
      </c>
      <c r="D69" s="97"/>
      <c r="E69" s="97"/>
      <c r="F69" s="97"/>
      <c r="G69" s="137">
        <f>G76+G78+G80</f>
        <v>251.1</v>
      </c>
    </row>
    <row r="70" spans="1:7" s="135" customFormat="1" ht="0.75" customHeight="1">
      <c r="A70" s="138" t="s">
        <v>83</v>
      </c>
      <c r="B70" s="139" t="s">
        <v>112</v>
      </c>
      <c r="C70" s="140" t="s">
        <v>41</v>
      </c>
      <c r="D70" s="140" t="s">
        <v>6</v>
      </c>
      <c r="E70" s="141"/>
      <c r="F70" s="141"/>
      <c r="G70" s="142">
        <f>G71</f>
        <v>0</v>
      </c>
    </row>
    <row r="71" spans="1:7" s="135" customFormat="1" ht="15.75" customHeight="1" hidden="1">
      <c r="A71" s="133" t="s">
        <v>20</v>
      </c>
      <c r="B71" s="143" t="s">
        <v>112</v>
      </c>
      <c r="C71" s="105" t="s">
        <v>41</v>
      </c>
      <c r="D71" s="105" t="s">
        <v>6</v>
      </c>
      <c r="E71" s="105" t="s">
        <v>88</v>
      </c>
      <c r="F71" s="144"/>
      <c r="G71" s="145">
        <f>G72</f>
        <v>0</v>
      </c>
    </row>
    <row r="72" spans="1:7" s="135" customFormat="1" ht="16.5" customHeight="1" hidden="1">
      <c r="A72" s="146" t="s">
        <v>21</v>
      </c>
      <c r="B72" s="143" t="s">
        <v>112</v>
      </c>
      <c r="C72" s="144" t="s">
        <v>41</v>
      </c>
      <c r="D72" s="144" t="s">
        <v>6</v>
      </c>
      <c r="E72" s="105" t="s">
        <v>89</v>
      </c>
      <c r="F72" s="144"/>
      <c r="G72" s="145">
        <f>G73</f>
        <v>0</v>
      </c>
    </row>
    <row r="73" spans="1:7" s="135" customFormat="1" ht="30" hidden="1">
      <c r="A73" s="107" t="s">
        <v>74</v>
      </c>
      <c r="B73" s="143" t="s">
        <v>112</v>
      </c>
      <c r="C73" s="144" t="s">
        <v>41</v>
      </c>
      <c r="D73" s="144" t="s">
        <v>6</v>
      </c>
      <c r="E73" s="105" t="s">
        <v>89</v>
      </c>
      <c r="F73" s="144" t="s">
        <v>66</v>
      </c>
      <c r="G73" s="145">
        <v>0</v>
      </c>
    </row>
    <row r="74" spans="1:7" s="135" customFormat="1" ht="15" hidden="1">
      <c r="A74" s="138" t="s">
        <v>42</v>
      </c>
      <c r="B74" s="139" t="s">
        <v>112</v>
      </c>
      <c r="C74" s="147" t="s">
        <v>41</v>
      </c>
      <c r="D74" s="147" t="s">
        <v>8</v>
      </c>
      <c r="E74" s="147"/>
      <c r="F74" s="147"/>
      <c r="G74" s="148">
        <f>G75</f>
        <v>0</v>
      </c>
    </row>
    <row r="75" spans="1:7" s="149" customFormat="1" ht="15" hidden="1">
      <c r="A75" s="133" t="s">
        <v>20</v>
      </c>
      <c r="B75" s="143" t="s">
        <v>112</v>
      </c>
      <c r="C75" s="110" t="s">
        <v>41</v>
      </c>
      <c r="D75" s="110" t="s">
        <v>8</v>
      </c>
      <c r="E75" s="105" t="s">
        <v>88</v>
      </c>
      <c r="F75" s="110"/>
      <c r="G75" s="111">
        <f>G78</f>
        <v>0</v>
      </c>
    </row>
    <row r="76" spans="1:7" s="149" customFormat="1" ht="45">
      <c r="A76" s="133" t="s">
        <v>142</v>
      </c>
      <c r="B76" s="143" t="s">
        <v>112</v>
      </c>
      <c r="C76" s="110" t="s">
        <v>41</v>
      </c>
      <c r="D76" s="110" t="s">
        <v>8</v>
      </c>
      <c r="E76" s="105" t="s">
        <v>140</v>
      </c>
      <c r="F76" s="110"/>
      <c r="G76" s="111">
        <v>0</v>
      </c>
    </row>
    <row r="77" spans="1:7" s="149" customFormat="1" ht="15">
      <c r="A77" s="133" t="s">
        <v>141</v>
      </c>
      <c r="B77" s="143" t="s">
        <v>112</v>
      </c>
      <c r="C77" s="110" t="s">
        <v>41</v>
      </c>
      <c r="D77" s="110" t="s">
        <v>8</v>
      </c>
      <c r="E77" s="105" t="s">
        <v>140</v>
      </c>
      <c r="F77" s="110" t="s">
        <v>66</v>
      </c>
      <c r="G77" s="111">
        <v>0</v>
      </c>
    </row>
    <row r="78" spans="1:7" s="150" customFormat="1" ht="22.5" customHeight="1">
      <c r="A78" s="133" t="s">
        <v>135</v>
      </c>
      <c r="B78" s="143" t="s">
        <v>112</v>
      </c>
      <c r="C78" s="110" t="s">
        <v>41</v>
      </c>
      <c r="D78" s="110" t="s">
        <v>8</v>
      </c>
      <c r="E78" s="105" t="s">
        <v>136</v>
      </c>
      <c r="F78" s="110"/>
      <c r="G78" s="111">
        <v>0</v>
      </c>
    </row>
    <row r="79" spans="1:7" s="150" customFormat="1" ht="45.75" customHeight="1">
      <c r="A79" s="109" t="s">
        <v>139</v>
      </c>
      <c r="B79" s="143" t="s">
        <v>112</v>
      </c>
      <c r="C79" s="110" t="s">
        <v>41</v>
      </c>
      <c r="D79" s="110" t="s">
        <v>8</v>
      </c>
      <c r="E79" s="105" t="s">
        <v>136</v>
      </c>
      <c r="F79" s="104" t="s">
        <v>137</v>
      </c>
      <c r="G79" s="111">
        <v>0</v>
      </c>
    </row>
    <row r="80" spans="1:7" s="153" customFormat="1" ht="15">
      <c r="A80" s="151" t="s">
        <v>43</v>
      </c>
      <c r="B80" s="100" t="s">
        <v>112</v>
      </c>
      <c r="C80" s="101" t="s">
        <v>41</v>
      </c>
      <c r="D80" s="101" t="s">
        <v>26</v>
      </c>
      <c r="E80" s="101"/>
      <c r="F80" s="101"/>
      <c r="G80" s="152">
        <f>G81</f>
        <v>251.1</v>
      </c>
    </row>
    <row r="81" spans="1:7" s="153" customFormat="1" ht="13.5" customHeight="1">
      <c r="A81" s="154" t="s">
        <v>20</v>
      </c>
      <c r="B81" s="94" t="s">
        <v>112</v>
      </c>
      <c r="C81" s="104" t="s">
        <v>41</v>
      </c>
      <c r="D81" s="104" t="s">
        <v>26</v>
      </c>
      <c r="E81" s="105" t="s">
        <v>88</v>
      </c>
      <c r="F81" s="104"/>
      <c r="G81" s="155">
        <f>G82+G84+G86+G88+G90+G92</f>
        <v>251.1</v>
      </c>
    </row>
    <row r="82" spans="1:7" s="153" customFormat="1" ht="15" hidden="1">
      <c r="A82" s="154" t="s">
        <v>44</v>
      </c>
      <c r="B82" s="94" t="s">
        <v>112</v>
      </c>
      <c r="C82" s="104" t="s">
        <v>41</v>
      </c>
      <c r="D82" s="104" t="s">
        <v>26</v>
      </c>
      <c r="E82" s="105" t="s">
        <v>97</v>
      </c>
      <c r="F82" s="104"/>
      <c r="G82" s="106">
        <f>G83</f>
        <v>0</v>
      </c>
    </row>
    <row r="83" spans="1:7" s="153" customFormat="1" ht="15" hidden="1">
      <c r="A83" s="109" t="s">
        <v>67</v>
      </c>
      <c r="B83" s="94" t="s">
        <v>112</v>
      </c>
      <c r="C83" s="104" t="s">
        <v>41</v>
      </c>
      <c r="D83" s="104" t="s">
        <v>26</v>
      </c>
      <c r="E83" s="105" t="s">
        <v>97</v>
      </c>
      <c r="F83" s="104" t="s">
        <v>66</v>
      </c>
      <c r="G83" s="106">
        <v>0</v>
      </c>
    </row>
    <row r="84" spans="1:7" s="153" customFormat="1" ht="29.25" customHeight="1">
      <c r="A84" s="154" t="s">
        <v>46</v>
      </c>
      <c r="B84" s="94" t="s">
        <v>112</v>
      </c>
      <c r="C84" s="104" t="s">
        <v>41</v>
      </c>
      <c r="D84" s="104" t="s">
        <v>26</v>
      </c>
      <c r="E84" s="105" t="s">
        <v>99</v>
      </c>
      <c r="F84" s="104"/>
      <c r="G84" s="106">
        <f>G85</f>
        <v>98.4</v>
      </c>
    </row>
    <row r="85" spans="1:7" s="153" customFormat="1" ht="16.5" customHeight="1">
      <c r="A85" s="109" t="s">
        <v>67</v>
      </c>
      <c r="B85" s="94" t="s">
        <v>112</v>
      </c>
      <c r="C85" s="104" t="s">
        <v>41</v>
      </c>
      <c r="D85" s="104" t="s">
        <v>26</v>
      </c>
      <c r="E85" s="105" t="s">
        <v>99</v>
      </c>
      <c r="F85" s="104" t="s">
        <v>66</v>
      </c>
      <c r="G85" s="106">
        <v>98.4</v>
      </c>
    </row>
    <row r="86" spans="1:7" s="153" customFormat="1" ht="0.75" customHeight="1">
      <c r="A86" s="154" t="s">
        <v>45</v>
      </c>
      <c r="B86" s="94" t="s">
        <v>112</v>
      </c>
      <c r="C86" s="104" t="s">
        <v>41</v>
      </c>
      <c r="D86" s="104" t="s">
        <v>26</v>
      </c>
      <c r="E86" s="105" t="s">
        <v>98</v>
      </c>
      <c r="F86" s="104"/>
      <c r="G86" s="106">
        <f>G87</f>
        <v>0</v>
      </c>
    </row>
    <row r="87" spans="1:7" s="153" customFormat="1" ht="15" hidden="1">
      <c r="A87" s="109" t="s">
        <v>67</v>
      </c>
      <c r="B87" s="94" t="s">
        <v>112</v>
      </c>
      <c r="C87" s="104" t="s">
        <v>41</v>
      </c>
      <c r="D87" s="104" t="s">
        <v>26</v>
      </c>
      <c r="E87" s="105" t="s">
        <v>98</v>
      </c>
      <c r="F87" s="104" t="s">
        <v>66</v>
      </c>
      <c r="G87" s="106">
        <v>0</v>
      </c>
    </row>
    <row r="88" spans="1:7" s="153" customFormat="1" ht="30">
      <c r="A88" s="154" t="s">
        <v>21</v>
      </c>
      <c r="B88" s="94" t="s">
        <v>112</v>
      </c>
      <c r="C88" s="104" t="s">
        <v>41</v>
      </c>
      <c r="D88" s="104" t="s">
        <v>26</v>
      </c>
      <c r="E88" s="105" t="s">
        <v>89</v>
      </c>
      <c r="F88" s="104"/>
      <c r="G88" s="106">
        <f>G89</f>
        <v>0</v>
      </c>
    </row>
    <row r="89" spans="1:7" s="153" customFormat="1" ht="15">
      <c r="A89" s="109" t="s">
        <v>141</v>
      </c>
      <c r="B89" s="94" t="s">
        <v>112</v>
      </c>
      <c r="C89" s="104" t="s">
        <v>41</v>
      </c>
      <c r="D89" s="104" t="s">
        <v>26</v>
      </c>
      <c r="E89" s="105" t="s">
        <v>89</v>
      </c>
      <c r="F89" s="104" t="s">
        <v>66</v>
      </c>
      <c r="G89" s="106">
        <v>0</v>
      </c>
    </row>
    <row r="90" spans="1:7" s="153" customFormat="1" ht="0.75" customHeight="1">
      <c r="A90" s="107" t="s">
        <v>39</v>
      </c>
      <c r="B90" s="94" t="s">
        <v>112</v>
      </c>
      <c r="C90" s="104" t="s">
        <v>41</v>
      </c>
      <c r="D90" s="104" t="s">
        <v>26</v>
      </c>
      <c r="E90" s="105" t="s">
        <v>95</v>
      </c>
      <c r="F90" s="104"/>
      <c r="G90" s="106">
        <f>G91</f>
        <v>0</v>
      </c>
    </row>
    <row r="91" spans="1:7" s="153" customFormat="1" ht="15" hidden="1">
      <c r="A91" s="109" t="s">
        <v>67</v>
      </c>
      <c r="B91" s="94" t="s">
        <v>112</v>
      </c>
      <c r="C91" s="104" t="s">
        <v>41</v>
      </c>
      <c r="D91" s="104" t="s">
        <v>26</v>
      </c>
      <c r="E91" s="105" t="s">
        <v>95</v>
      </c>
      <c r="F91" s="104" t="s">
        <v>66</v>
      </c>
      <c r="G91" s="106">
        <v>0</v>
      </c>
    </row>
    <row r="92" spans="1:7" s="153" customFormat="1" ht="15">
      <c r="A92" s="109" t="s">
        <v>152</v>
      </c>
      <c r="B92" s="94" t="s">
        <v>112</v>
      </c>
      <c r="C92" s="104" t="s">
        <v>41</v>
      </c>
      <c r="D92" s="104" t="s">
        <v>26</v>
      </c>
      <c r="E92" s="170" t="s">
        <v>151</v>
      </c>
      <c r="F92" s="104"/>
      <c r="G92" s="106">
        <v>152.7</v>
      </c>
    </row>
    <row r="93" spans="1:7" s="153" customFormat="1" ht="15">
      <c r="A93" s="109" t="s">
        <v>152</v>
      </c>
      <c r="B93" s="94" t="s">
        <v>112</v>
      </c>
      <c r="C93" s="104" t="s">
        <v>41</v>
      </c>
      <c r="D93" s="104" t="s">
        <v>26</v>
      </c>
      <c r="E93" s="170" t="s">
        <v>151</v>
      </c>
      <c r="F93" s="104" t="s">
        <v>66</v>
      </c>
      <c r="G93" s="106">
        <v>152.7</v>
      </c>
    </row>
    <row r="94" spans="1:7" s="153" customFormat="1" ht="15.75" customHeight="1">
      <c r="A94" s="156" t="s">
        <v>72</v>
      </c>
      <c r="B94" s="157" t="s">
        <v>112</v>
      </c>
      <c r="C94" s="158" t="s">
        <v>73</v>
      </c>
      <c r="D94" s="158"/>
      <c r="E94" s="169"/>
      <c r="F94" s="158"/>
      <c r="G94" s="159">
        <f>G95</f>
        <v>18</v>
      </c>
    </row>
    <row r="95" spans="1:7" s="153" customFormat="1" ht="15.75" customHeight="1">
      <c r="A95" s="160" t="s">
        <v>128</v>
      </c>
      <c r="B95" s="100" t="s">
        <v>112</v>
      </c>
      <c r="C95" s="101" t="s">
        <v>73</v>
      </c>
      <c r="D95" s="101" t="s">
        <v>6</v>
      </c>
      <c r="E95" s="101"/>
      <c r="F95" s="101"/>
      <c r="G95" s="102">
        <f>G96</f>
        <v>18</v>
      </c>
    </row>
    <row r="96" spans="1:7" s="153" customFormat="1" ht="15.75" customHeight="1">
      <c r="A96" s="146" t="s">
        <v>21</v>
      </c>
      <c r="B96" s="94" t="s">
        <v>112</v>
      </c>
      <c r="C96" s="104" t="s">
        <v>73</v>
      </c>
      <c r="D96" s="104" t="s">
        <v>6</v>
      </c>
      <c r="E96" s="105" t="s">
        <v>89</v>
      </c>
      <c r="F96" s="104"/>
      <c r="G96" s="106">
        <f>G97</f>
        <v>18</v>
      </c>
    </row>
    <row r="97" spans="1:7" s="153" customFormat="1" ht="15.75" customHeight="1">
      <c r="A97" s="107" t="s">
        <v>74</v>
      </c>
      <c r="B97" s="94" t="s">
        <v>112</v>
      </c>
      <c r="C97" s="104" t="s">
        <v>73</v>
      </c>
      <c r="D97" s="104" t="s">
        <v>6</v>
      </c>
      <c r="E97" s="105" t="s">
        <v>89</v>
      </c>
      <c r="F97" s="104" t="s">
        <v>66</v>
      </c>
      <c r="G97" s="106">
        <v>18</v>
      </c>
    </row>
    <row r="98" spans="1:7" s="153" customFormat="1" ht="14.25" customHeight="1">
      <c r="A98" s="161" t="s">
        <v>47</v>
      </c>
      <c r="B98" s="96" t="s">
        <v>112</v>
      </c>
      <c r="C98" s="97" t="s">
        <v>48</v>
      </c>
      <c r="D98" s="97"/>
      <c r="E98" s="97"/>
      <c r="F98" s="97"/>
      <c r="G98" s="137">
        <f>G99+G103</f>
        <v>32.7</v>
      </c>
    </row>
    <row r="99" spans="1:7" s="153" customFormat="1" ht="15" hidden="1">
      <c r="A99" s="93" t="s">
        <v>49</v>
      </c>
      <c r="B99" s="100" t="s">
        <v>112</v>
      </c>
      <c r="C99" s="101" t="s">
        <v>48</v>
      </c>
      <c r="D99" s="101" t="s">
        <v>6</v>
      </c>
      <c r="E99" s="101"/>
      <c r="F99" s="101"/>
      <c r="G99" s="152">
        <f>G100</f>
        <v>0</v>
      </c>
    </row>
    <row r="100" spans="1:7" s="153" customFormat="1" ht="30" customHeight="1" hidden="1">
      <c r="A100" s="107" t="s">
        <v>122</v>
      </c>
      <c r="B100" s="94" t="s">
        <v>112</v>
      </c>
      <c r="C100" s="104" t="s">
        <v>48</v>
      </c>
      <c r="D100" s="104" t="s">
        <v>6</v>
      </c>
      <c r="E100" s="104" t="s">
        <v>86</v>
      </c>
      <c r="F100" s="104"/>
      <c r="G100" s="155">
        <f>G101</f>
        <v>0</v>
      </c>
    </row>
    <row r="101" spans="1:7" s="153" customFormat="1" ht="17.25" customHeight="1" hidden="1">
      <c r="A101" s="107" t="s">
        <v>50</v>
      </c>
      <c r="B101" s="94" t="s">
        <v>112</v>
      </c>
      <c r="C101" s="104" t="s">
        <v>48</v>
      </c>
      <c r="D101" s="104" t="s">
        <v>6</v>
      </c>
      <c r="E101" s="105" t="s">
        <v>100</v>
      </c>
      <c r="F101" s="104"/>
      <c r="G101" s="155">
        <f>G102</f>
        <v>0</v>
      </c>
    </row>
    <row r="102" spans="1:7" s="153" customFormat="1" ht="15.75" customHeight="1" hidden="1">
      <c r="A102" s="150" t="s">
        <v>71</v>
      </c>
      <c r="B102" s="94" t="s">
        <v>112</v>
      </c>
      <c r="C102" s="104" t="s">
        <v>48</v>
      </c>
      <c r="D102" s="104" t="s">
        <v>6</v>
      </c>
      <c r="E102" s="105" t="s">
        <v>100</v>
      </c>
      <c r="F102" s="104" t="s">
        <v>70</v>
      </c>
      <c r="G102" s="155">
        <v>0</v>
      </c>
    </row>
    <row r="103" spans="1:7" s="153" customFormat="1" ht="15.75" customHeight="1">
      <c r="A103" s="93" t="s">
        <v>51</v>
      </c>
      <c r="B103" s="100" t="s">
        <v>112</v>
      </c>
      <c r="C103" s="101" t="s">
        <v>48</v>
      </c>
      <c r="D103" s="101" t="s">
        <v>26</v>
      </c>
      <c r="E103" s="101"/>
      <c r="F103" s="101"/>
      <c r="G103" s="152">
        <f>G104+G107</f>
        <v>32.7</v>
      </c>
    </row>
    <row r="104" spans="1:7" s="153" customFormat="1" ht="0.75" customHeight="1">
      <c r="A104" s="107" t="s">
        <v>17</v>
      </c>
      <c r="B104" s="94" t="s">
        <v>112</v>
      </c>
      <c r="C104" s="104" t="s">
        <v>48</v>
      </c>
      <c r="D104" s="104" t="s">
        <v>26</v>
      </c>
      <c r="E104" s="104" t="s">
        <v>86</v>
      </c>
      <c r="F104" s="104"/>
      <c r="G104" s="155">
        <f>G105</f>
        <v>0</v>
      </c>
    </row>
    <row r="105" spans="1:7" s="153" customFormat="1" ht="30" customHeight="1" hidden="1">
      <c r="A105" s="103" t="s">
        <v>121</v>
      </c>
      <c r="B105" s="94" t="s">
        <v>112</v>
      </c>
      <c r="C105" s="104" t="s">
        <v>48</v>
      </c>
      <c r="D105" s="104" t="s">
        <v>26</v>
      </c>
      <c r="E105" s="105" t="s">
        <v>87</v>
      </c>
      <c r="F105" s="104"/>
      <c r="G105" s="155">
        <f>G106</f>
        <v>0</v>
      </c>
    </row>
    <row r="106" spans="1:7" s="153" customFormat="1" ht="15.75" customHeight="1" hidden="1">
      <c r="A106" s="109" t="s">
        <v>67</v>
      </c>
      <c r="B106" s="94" t="s">
        <v>112</v>
      </c>
      <c r="C106" s="104" t="s">
        <v>48</v>
      </c>
      <c r="D106" s="104" t="s">
        <v>26</v>
      </c>
      <c r="E106" s="105" t="s">
        <v>87</v>
      </c>
      <c r="F106" s="104" t="s">
        <v>68</v>
      </c>
      <c r="G106" s="155"/>
    </row>
    <row r="107" spans="1:7" s="153" customFormat="1" ht="15">
      <c r="A107" s="107" t="s">
        <v>52</v>
      </c>
      <c r="B107" s="94" t="s">
        <v>112</v>
      </c>
      <c r="C107" s="104" t="s">
        <v>48</v>
      </c>
      <c r="D107" s="104" t="s">
        <v>26</v>
      </c>
      <c r="E107" s="104" t="s">
        <v>102</v>
      </c>
      <c r="F107" s="104"/>
      <c r="G107" s="155">
        <f>G108</f>
        <v>32.7</v>
      </c>
    </row>
    <row r="108" spans="1:7" s="153" customFormat="1" ht="15">
      <c r="A108" s="107" t="s">
        <v>53</v>
      </c>
      <c r="B108" s="94" t="s">
        <v>112</v>
      </c>
      <c r="C108" s="104" t="s">
        <v>48</v>
      </c>
      <c r="D108" s="104" t="s">
        <v>26</v>
      </c>
      <c r="E108" s="105" t="s">
        <v>101</v>
      </c>
      <c r="F108" s="104"/>
      <c r="G108" s="155">
        <v>32.7</v>
      </c>
    </row>
    <row r="109" spans="1:7" s="153" customFormat="1" ht="15">
      <c r="A109" s="150" t="s">
        <v>71</v>
      </c>
      <c r="B109" s="94" t="s">
        <v>112</v>
      </c>
      <c r="C109" s="104" t="s">
        <v>48</v>
      </c>
      <c r="D109" s="104" t="s">
        <v>26</v>
      </c>
      <c r="E109" s="105" t="s">
        <v>101</v>
      </c>
      <c r="F109" s="104" t="s">
        <v>70</v>
      </c>
      <c r="G109" s="155">
        <v>32.7</v>
      </c>
    </row>
    <row r="110" spans="1:7" s="153" customFormat="1" ht="0.75" customHeight="1">
      <c r="A110" s="128" t="s">
        <v>54</v>
      </c>
      <c r="B110" s="96" t="s">
        <v>112</v>
      </c>
      <c r="C110" s="97" t="s">
        <v>16</v>
      </c>
      <c r="D110" s="97"/>
      <c r="E110" s="97"/>
      <c r="F110" s="97"/>
      <c r="G110" s="137">
        <f>G111</f>
        <v>0</v>
      </c>
    </row>
    <row r="111" spans="1:7" s="153" customFormat="1" ht="15" hidden="1">
      <c r="A111" s="93" t="s">
        <v>55</v>
      </c>
      <c r="B111" s="100" t="s">
        <v>112</v>
      </c>
      <c r="C111" s="101" t="s">
        <v>16</v>
      </c>
      <c r="D111" s="101" t="s">
        <v>41</v>
      </c>
      <c r="E111" s="101"/>
      <c r="F111" s="101"/>
      <c r="G111" s="152">
        <f>G112</f>
        <v>0</v>
      </c>
    </row>
    <row r="112" spans="1:7" s="153" customFormat="1" ht="15" hidden="1">
      <c r="A112" s="107" t="s">
        <v>20</v>
      </c>
      <c r="B112" s="94" t="s">
        <v>112</v>
      </c>
      <c r="C112" s="104" t="s">
        <v>16</v>
      </c>
      <c r="D112" s="104" t="s">
        <v>41</v>
      </c>
      <c r="E112" s="105" t="s">
        <v>88</v>
      </c>
      <c r="F112" s="104"/>
      <c r="G112" s="155">
        <f>G113</f>
        <v>0</v>
      </c>
    </row>
    <row r="113" spans="1:7" s="153" customFormat="1" ht="30" hidden="1">
      <c r="A113" s="107" t="s">
        <v>56</v>
      </c>
      <c r="B113" s="94" t="s">
        <v>112</v>
      </c>
      <c r="C113" s="104" t="s">
        <v>16</v>
      </c>
      <c r="D113" s="104" t="s">
        <v>41</v>
      </c>
      <c r="E113" s="105" t="s">
        <v>103</v>
      </c>
      <c r="F113" s="104"/>
      <c r="G113" s="155">
        <f>G114</f>
        <v>0</v>
      </c>
    </row>
    <row r="114" spans="1:7" s="153" customFormat="1" ht="15" hidden="1">
      <c r="A114" s="109" t="s">
        <v>67</v>
      </c>
      <c r="B114" s="94" t="s">
        <v>112</v>
      </c>
      <c r="C114" s="104" t="s">
        <v>16</v>
      </c>
      <c r="D114" s="104" t="s">
        <v>41</v>
      </c>
      <c r="E114" s="105" t="s">
        <v>103</v>
      </c>
      <c r="F114" s="104" t="s">
        <v>66</v>
      </c>
      <c r="G114" s="155">
        <v>0</v>
      </c>
    </row>
    <row r="115" spans="1:7" s="153" customFormat="1" ht="29.25" hidden="1">
      <c r="A115" s="162" t="s">
        <v>76</v>
      </c>
      <c r="B115" s="96" t="s">
        <v>112</v>
      </c>
      <c r="C115" s="158" t="s">
        <v>19</v>
      </c>
      <c r="D115" s="158"/>
      <c r="E115" s="158"/>
      <c r="F115" s="158"/>
      <c r="G115" s="163">
        <f>G116</f>
        <v>0</v>
      </c>
    </row>
    <row r="116" spans="1:7" s="153" customFormat="1" ht="15" hidden="1">
      <c r="A116" s="93" t="s">
        <v>77</v>
      </c>
      <c r="B116" s="94" t="s">
        <v>112</v>
      </c>
      <c r="C116" s="101" t="s">
        <v>19</v>
      </c>
      <c r="D116" s="101" t="s">
        <v>6</v>
      </c>
      <c r="E116" s="104"/>
      <c r="F116" s="104"/>
      <c r="G116" s="152">
        <f>G117</f>
        <v>0</v>
      </c>
    </row>
    <row r="117" spans="1:7" s="153" customFormat="1" ht="15" hidden="1">
      <c r="A117" s="107" t="s">
        <v>120</v>
      </c>
      <c r="B117" s="94" t="s">
        <v>112</v>
      </c>
      <c r="C117" s="104" t="s">
        <v>19</v>
      </c>
      <c r="D117" s="104" t="s">
        <v>6</v>
      </c>
      <c r="E117" s="105" t="s">
        <v>87</v>
      </c>
      <c r="F117" s="104"/>
      <c r="G117" s="155">
        <f>G118</f>
        <v>0</v>
      </c>
    </row>
    <row r="118" spans="1:7" ht="15.75" customHeight="1" hidden="1">
      <c r="A118" s="107" t="s">
        <v>119</v>
      </c>
      <c r="B118" s="94" t="s">
        <v>112</v>
      </c>
      <c r="C118" s="104" t="s">
        <v>19</v>
      </c>
      <c r="D118" s="104" t="s">
        <v>6</v>
      </c>
      <c r="E118" s="105" t="s">
        <v>87</v>
      </c>
      <c r="F118" s="104" t="s">
        <v>78</v>
      </c>
      <c r="G118" s="155">
        <v>0</v>
      </c>
    </row>
    <row r="119" spans="1:7" ht="15.75" customHeight="1">
      <c r="A119" s="176" t="s">
        <v>54</v>
      </c>
      <c r="B119" s="94" t="s">
        <v>112</v>
      </c>
      <c r="C119" s="177" t="s">
        <v>16</v>
      </c>
      <c r="D119" s="104"/>
      <c r="E119" s="170"/>
      <c r="F119" s="104"/>
      <c r="G119" s="178">
        <f>G120</f>
        <v>2</v>
      </c>
    </row>
    <row r="120" spans="1:7" ht="15.75" customHeight="1">
      <c r="A120" s="109" t="s">
        <v>67</v>
      </c>
      <c r="B120" s="94" t="s">
        <v>112</v>
      </c>
      <c r="C120" s="177" t="s">
        <v>16</v>
      </c>
      <c r="D120" s="177" t="s">
        <v>8</v>
      </c>
      <c r="E120" s="170"/>
      <c r="F120" s="104"/>
      <c r="G120" s="178">
        <f>G121</f>
        <v>2</v>
      </c>
    </row>
    <row r="121" spans="1:7" ht="15.75" customHeight="1">
      <c r="A121" s="107" t="s">
        <v>144</v>
      </c>
      <c r="B121" s="94" t="s">
        <v>112</v>
      </c>
      <c r="C121" s="104" t="s">
        <v>16</v>
      </c>
      <c r="D121" s="104" t="s">
        <v>8</v>
      </c>
      <c r="E121" s="170" t="s">
        <v>88</v>
      </c>
      <c r="F121" s="104"/>
      <c r="G121" s="155">
        <f>G122</f>
        <v>2</v>
      </c>
    </row>
    <row r="122" spans="1:7" ht="15.75" customHeight="1">
      <c r="A122" s="107" t="s">
        <v>145</v>
      </c>
      <c r="B122" s="94" t="s">
        <v>112</v>
      </c>
      <c r="C122" s="104" t="s">
        <v>16</v>
      </c>
      <c r="D122" s="104" t="s">
        <v>8</v>
      </c>
      <c r="E122" s="108" t="s">
        <v>88</v>
      </c>
      <c r="F122" s="104" t="s">
        <v>66</v>
      </c>
      <c r="G122" s="155">
        <v>2</v>
      </c>
    </row>
    <row r="123" spans="1:7" ht="18.75">
      <c r="A123" s="164" t="s">
        <v>57</v>
      </c>
      <c r="B123" s="164"/>
      <c r="C123" s="165"/>
      <c r="D123" s="166"/>
      <c r="E123" s="166"/>
      <c r="F123" s="166"/>
      <c r="G123" s="167">
        <f>SUM(G98+G94+G69+G52+G41+G35+G25+G21+G15+G11+G119)</f>
        <v>5239.699999999999</v>
      </c>
    </row>
  </sheetData>
  <sheetProtection selectLockedCells="1" selectUnlockedCells="1"/>
  <mergeCells count="2">
    <mergeCell ref="A6:G6"/>
    <mergeCell ref="A4:G4"/>
  </mergeCells>
  <printOptions/>
  <pageMargins left="0.9055118110236221" right="0.31496062992125984" top="0.35433070866141736" bottom="0.35433070866141736" header="0.31496062992125984" footer="0.31496062992125984"/>
  <pageSetup horizontalDpi="300" verticalDpi="300" orientation="landscape" paperSize="9" scale="93" r:id="rId1"/>
  <rowBreaks count="2" manualBreakCount="2">
    <brk id="25" max="6" man="1"/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2019-04-05T06:34:34Z</cp:lastPrinted>
  <dcterms:created xsi:type="dcterms:W3CDTF">2013-12-04T08:55:22Z</dcterms:created>
  <dcterms:modified xsi:type="dcterms:W3CDTF">2022-10-31T08:22:48Z</dcterms:modified>
  <cp:category/>
  <cp:version/>
  <cp:contentType/>
  <cp:contentStatus/>
</cp:coreProperties>
</file>