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/>
  </bookViews>
  <sheets>
    <sheet name="Доходы 2017" sheetId="4" r:id="rId1"/>
  </sheets>
  <calcPr calcId="124519"/>
</workbook>
</file>

<file path=xl/calcChain.xml><?xml version="1.0" encoding="utf-8"?>
<calcChain xmlns="http://schemas.openxmlformats.org/spreadsheetml/2006/main">
  <c r="D50" i="4"/>
  <c r="H50" s="1"/>
  <c r="I51"/>
  <c r="H51"/>
  <c r="G51"/>
  <c r="F51"/>
  <c r="G50"/>
  <c r="F50"/>
  <c r="D52"/>
  <c r="I64"/>
  <c r="H64"/>
  <c r="G64"/>
  <c r="F64"/>
  <c r="D8"/>
  <c r="C12"/>
  <c r="C11" s="1"/>
  <c r="C57"/>
  <c r="I62"/>
  <c r="H62"/>
  <c r="G62"/>
  <c r="F62"/>
  <c r="D57"/>
  <c r="D54"/>
  <c r="D53" s="1"/>
  <c r="D44"/>
  <c r="D41"/>
  <c r="D37"/>
  <c r="D31"/>
  <c r="D28"/>
  <c r="D23"/>
  <c r="D17"/>
  <c r="D12"/>
  <c r="D11" s="1"/>
  <c r="D9"/>
  <c r="C54"/>
  <c r="C44"/>
  <c r="C41"/>
  <c r="C38"/>
  <c r="C37" s="1"/>
  <c r="C31"/>
  <c r="C29"/>
  <c r="C28" s="1"/>
  <c r="C23"/>
  <c r="C18"/>
  <c r="C17" s="1"/>
  <c r="C9"/>
  <c r="E57"/>
  <c r="F63"/>
  <c r="I63"/>
  <c r="H63"/>
  <c r="G63"/>
  <c r="I50" l="1"/>
  <c r="D7"/>
  <c r="C8"/>
  <c r="C53"/>
  <c r="C52" s="1"/>
  <c r="E54"/>
  <c r="E53" s="1"/>
  <c r="E52" s="1"/>
  <c r="I56"/>
  <c r="H56"/>
  <c r="G56"/>
  <c r="F56"/>
  <c r="F65"/>
  <c r="G65"/>
  <c r="H65"/>
  <c r="I65"/>
  <c r="I36"/>
  <c r="H36"/>
  <c r="G36"/>
  <c r="F36"/>
  <c r="I37"/>
  <c r="H13"/>
  <c r="I48"/>
  <c r="H48"/>
  <c r="G48"/>
  <c r="F48"/>
  <c r="I47"/>
  <c r="H47"/>
  <c r="G47"/>
  <c r="F47"/>
  <c r="E17"/>
  <c r="F17" s="1"/>
  <c r="E23"/>
  <c r="G23" s="1"/>
  <c r="F19"/>
  <c r="G19"/>
  <c r="H19"/>
  <c r="I19"/>
  <c r="F20"/>
  <c r="G20"/>
  <c r="H20"/>
  <c r="I20"/>
  <c r="F21"/>
  <c r="G21"/>
  <c r="H21"/>
  <c r="I21"/>
  <c r="I60"/>
  <c r="I58"/>
  <c r="I55"/>
  <c r="I39"/>
  <c r="I30"/>
  <c r="I27"/>
  <c r="I26"/>
  <c r="I25"/>
  <c r="I24"/>
  <c r="I22"/>
  <c r="I16"/>
  <c r="I15"/>
  <c r="I14"/>
  <c r="I13"/>
  <c r="I10"/>
  <c r="H60"/>
  <c r="H58"/>
  <c r="H55"/>
  <c r="H39"/>
  <c r="H35"/>
  <c r="H34"/>
  <c r="H33"/>
  <c r="H32"/>
  <c r="H30"/>
  <c r="H27"/>
  <c r="H26"/>
  <c r="H25"/>
  <c r="H24"/>
  <c r="H22"/>
  <c r="H16"/>
  <c r="H15"/>
  <c r="H14"/>
  <c r="H10"/>
  <c r="G60"/>
  <c r="G58"/>
  <c r="G55"/>
  <c r="G39"/>
  <c r="G33"/>
  <c r="G27"/>
  <c r="G26"/>
  <c r="G25"/>
  <c r="G24"/>
  <c r="G22"/>
  <c r="G15"/>
  <c r="G14"/>
  <c r="G13"/>
  <c r="G16"/>
  <c r="F16"/>
  <c r="F15"/>
  <c r="F14"/>
  <c r="F13"/>
  <c r="E12"/>
  <c r="E11" s="1"/>
  <c r="F55"/>
  <c r="F60"/>
  <c r="F58"/>
  <c r="I49"/>
  <c r="H49"/>
  <c r="G49"/>
  <c r="F49"/>
  <c r="I46"/>
  <c r="H46"/>
  <c r="H45"/>
  <c r="G46"/>
  <c r="F46"/>
  <c r="I45"/>
  <c r="G45"/>
  <c r="F45"/>
  <c r="E44"/>
  <c r="I44" s="1"/>
  <c r="I43"/>
  <c r="H43"/>
  <c r="G43"/>
  <c r="F43"/>
  <c r="I42"/>
  <c r="H42"/>
  <c r="H41" s="1"/>
  <c r="G42"/>
  <c r="G41" s="1"/>
  <c r="F42"/>
  <c r="F41" s="1"/>
  <c r="I41"/>
  <c r="E41"/>
  <c r="I40"/>
  <c r="H40"/>
  <c r="G40"/>
  <c r="F40"/>
  <c r="F39"/>
  <c r="I35"/>
  <c r="G35"/>
  <c r="F35"/>
  <c r="I34"/>
  <c r="G34"/>
  <c r="F34"/>
  <c r="I33"/>
  <c r="F33"/>
  <c r="I32"/>
  <c r="G32"/>
  <c r="F32"/>
  <c r="E31"/>
  <c r="G31" s="1"/>
  <c r="G30"/>
  <c r="G29" s="1"/>
  <c r="G28" s="1"/>
  <c r="F30"/>
  <c r="F29" s="1"/>
  <c r="F28" s="1"/>
  <c r="E28"/>
  <c r="F27"/>
  <c r="F26"/>
  <c r="F25"/>
  <c r="F24"/>
  <c r="F22"/>
  <c r="G10"/>
  <c r="F10"/>
  <c r="F9" s="1"/>
  <c r="E9"/>
  <c r="H18"/>
  <c r="I18"/>
  <c r="I61"/>
  <c r="G18"/>
  <c r="H29"/>
  <c r="I29"/>
  <c r="F61"/>
  <c r="H61"/>
  <c r="G61"/>
  <c r="E8" l="1"/>
  <c r="E7" s="1"/>
  <c r="C7"/>
  <c r="F44"/>
  <c r="H44"/>
  <c r="F31"/>
  <c r="G54"/>
  <c r="F54"/>
  <c r="H53"/>
  <c r="I53"/>
  <c r="H54"/>
  <c r="I54"/>
  <c r="H17"/>
  <c r="G9"/>
  <c r="F38"/>
  <c r="F37" s="1"/>
  <c r="F18"/>
  <c r="I9"/>
  <c r="G37"/>
  <c r="H57"/>
  <c r="I57"/>
  <c r="F57"/>
  <c r="I52"/>
  <c r="I38"/>
  <c r="G57"/>
  <c r="I12"/>
  <c r="H38"/>
  <c r="I17"/>
  <c r="G17"/>
  <c r="G12"/>
  <c r="H12"/>
  <c r="G38"/>
  <c r="H23"/>
  <c r="I31"/>
  <c r="F23"/>
  <c r="F12"/>
  <c r="F11" s="1"/>
  <c r="H37"/>
  <c r="H31"/>
  <c r="I23"/>
  <c r="H9"/>
  <c r="H28"/>
  <c r="I28"/>
  <c r="G11"/>
  <c r="I11"/>
  <c r="H11"/>
  <c r="G44"/>
  <c r="F52" l="1"/>
  <c r="F53"/>
  <c r="G53"/>
  <c r="H52"/>
  <c r="G52"/>
  <c r="H8"/>
  <c r="I8"/>
  <c r="F8"/>
  <c r="G8"/>
  <c r="H7" l="1"/>
  <c r="I7"/>
  <c r="G7"/>
  <c r="F7"/>
</calcChain>
</file>

<file path=xl/sharedStrings.xml><?xml version="1.0" encoding="utf-8"?>
<sst xmlns="http://schemas.openxmlformats.org/spreadsheetml/2006/main" count="132" uniqueCount="128">
  <si>
    <t>тыс.руб.</t>
  </si>
  <si>
    <t>Код БК РФ</t>
  </si>
  <si>
    <t>Наименование доходов</t>
  </si>
  <si>
    <t>Отклонения проекта от первоначального бюджета</t>
  </si>
  <si>
    <t>Отклонения проекта от бюджета, с учетом внесенных изменений</t>
  </si>
  <si>
    <t>%</t>
  </si>
  <si>
    <t>000 8500000000 0000 000</t>
  </si>
  <si>
    <t>Доходы бюджета -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</si>
  <si>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</si>
  <si>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</si>
  <si>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</si>
  <si>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</si>
  <si>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</si>
  <si>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</si>
  <si>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</si>
  <si>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</si>
  <si>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</si>
  <si>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</si>
  <si>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</si>
  <si>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</si>
  <si>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</si>
  <si>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</si>
  <si>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000 1 03 02250 01 0000 110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</si>
  <si>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</si>
  <si>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000 1 03 02260 01 0000 110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</si>
  <si>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</si>
  <si>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000 1 05 00000 00 0000 000</t>
  </si>
  <si>
    <t>Налоги на совокупный доход</t>
  </si>
  <si>
    <t>000 1 05 01000 00 0000 110</t>
  </si>
  <si>
    <t>Единый налог, взимаемый в связи с применением  упрощенной системы налогообложения</t>
  </si>
  <si>
    <t>000 1 05 01010 01 0000 110</t>
  </si>
  <si>
    <t xml:space="preserve">Единый налог, взимаемый с налогоплательщиков, выбравших в качестве объекта налогообложения доходы </t>
  </si>
  <si>
    <t>000 1 05 01020 01 0000 110</t>
  </si>
  <si>
    <t xml:space="preserve">Единый налог, взимаемый с налогоплательщиков, выбравших в качестве объекта налогообложения доходы, уменьшенные на величину расходов </t>
  </si>
  <si>
    <t>000 1 05 02000 02 0000 110</t>
  </si>
  <si>
    <t>Единый налог на вмененный доход для отдельных видов деятельности</t>
  </si>
  <si>
    <t>000 1 05 03000 01 1000 110</t>
  </si>
  <si>
    <t>Единый сельскохозяйственный налог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</si>
  <si>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</si>
  <si>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</si>
  <si>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</si>
  <si>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</si>
  <si>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000 1 06 02000 02 0000 110</t>
  </si>
  <si>
    <t>Налог на имущество организаций</t>
  </si>
  <si>
    <t>000 1 06 04000 02 0000 110</t>
  </si>
  <si>
    <t>Транспортный налог</t>
  </si>
  <si>
    <t>000 1 06 06000 00 0000 110</t>
  </si>
  <si>
    <t>Земельный налог</t>
  </si>
  <si>
    <t>000 1 07 00000 00 0000 000</t>
  </si>
  <si>
    <t>Налоги, сборы и регулярные платежи за пользование природными ресурсами</t>
  </si>
  <si>
    <t>000 1 07 01000 01 0000 110</t>
  </si>
  <si>
    <t>Налог на добычу полезных ископаемых</t>
  </si>
  <si>
    <t>000 1 07 01020 01 0000 110</t>
  </si>
  <si>
    <t>Налог на добычу общераспр. полезных ископаемых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</si>
  <si>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</si>
  <si>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</si>
  <si>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</si>
  <si>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</si>
  <si>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</si>
  <si>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</si>
  <si>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</si>
  <si>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</si>
  <si>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000 1 09 00000 00 0000 000</t>
  </si>
  <si>
    <t>Задолженность по отменённым налогам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</si>
  <si>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</si>
  <si>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</si>
  <si>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</si>
  <si>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 от сдачи в аренду имущества, находящегося в государственной и муниципальной собственности</t>
  </si>
  <si>
    <t>000 1 11 05010 00 0000 120</t>
  </si>
  <si>
    <t>Арендная плата за земли, находящиеся в государственной собственности до разграничения государственной собственности на землю, и поступления от продажи права на заключение договоров аренды указанных земельных участков</t>
  </si>
  <si>
    <t>000 1 11 05030 00 0000 120</t>
  </si>
  <si>
    <t xml:space="preserve">Доходы от сдачи имущества, находящегося в муницип. собственности 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</si>
  <si>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</si>
  <si>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</si>
  <si>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</si>
  <si>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воздейстие на окружающую среду</t>
  </si>
  <si>
    <t>000 1 13 00000 00 0000 000</t>
  </si>
  <si>
    <t>Доходы от оказания платных услуг и компенсация затрат государства</t>
  </si>
  <si>
    <t>000 1 14 00000 00 0000 000</t>
  </si>
  <si>
    <t>Доходы от продажи материальных и нематериальных активов</t>
  </si>
  <si>
    <t>000 1 14 02000 00 0000 420</t>
  </si>
  <si>
    <t>Доходы от реализации имущества, находящегося в государственной и муниципальной собственности</t>
  </si>
  <si>
    <t>000 1 14 06000 00 0000 420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</si>
  <si>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</si>
  <si>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</si>
  <si>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</si>
  <si>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</si>
  <si>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</si>
  <si>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 xml:space="preserve">000 2 00 00000 00 0000 000 </t>
  </si>
  <si>
    <t>Безвозмездные поступления:</t>
  </si>
  <si>
    <t>Дотации бюджетам субъектов Российской Федерации и муниципальных образований</t>
  </si>
  <si>
    <t>Дотация на выравнивание бюжетной обеспеченности</t>
  </si>
  <si>
    <t>Дотации бюджетам поселений на поддержку мер по обеспечению сбалансированности бюджетов</t>
  </si>
  <si>
    <t>000 2020300000 0000 151</t>
  </si>
  <si>
    <t xml:space="preserve">  Субвенции бюджетам субъектов Российской Федерации и муниципальных образований</t>
  </si>
  <si>
    <t>Субвенции бюджетам 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</si>
  <si>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</si>
  <si>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Безвозмездные поступления от негосударственных организаций</t>
  </si>
  <si>
    <t>Доходы от компенсации затрат государства</t>
  </si>
  <si>
    <t>000 1 13 02990 00 0000 130</t>
  </si>
  <si>
    <t>Доходы от компенсации затрат бюджетов сельских поселений</t>
  </si>
  <si>
    <t>000 1 09 04053 10 0000 110</t>
  </si>
  <si>
    <t>Земельный налог (по обязательствам возникшим до 01.01.2006г.)</t>
  </si>
  <si>
    <t>000 2 02 15001 10 0000 151</t>
  </si>
  <si>
    <t>000 2 02 10000 00 0000 151</t>
  </si>
  <si>
    <t>000 2 02 10 000 00 0000 151</t>
  </si>
  <si>
    <t>000 2 02 35118 10 0000 151</t>
  </si>
  <si>
    <t>000 2 02 30024 10 0000 151</t>
  </si>
  <si>
    <t>000 200705000 10 000 180</t>
  </si>
  <si>
    <t>Муниципальное образование "Игнатьевское сельское поселение"</t>
  </si>
  <si>
    <t>000 202 15002 10 0000 151</t>
  </si>
  <si>
    <t>Дотации бюджетам сельских поселений на поддержку мер по обеспечению сбалансированности бюджетов</t>
  </si>
  <si>
    <t>000 2024999910 0000 151</t>
  </si>
  <si>
    <t>Прочие межбюджетные трансферты передаваемые бюджетам сельских поселений</t>
  </si>
  <si>
    <t>000 2 02 35469 10 0000 151</t>
  </si>
  <si>
    <t>Субвенции бюджетам сельских поселений на проведение Всероссийской переписи населения 2020 года</t>
  </si>
  <si>
    <t>000 117 15030 10 0000 151</t>
  </si>
  <si>
    <t>Инициативные платежи, зачисляемые в бюджеты сельских поселений</t>
  </si>
  <si>
    <t>000 2021999910 0000 151</t>
  </si>
  <si>
    <t>Прочие дотации бюджетам сельских поселений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</si>
  <si>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</si>
  <si>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000 2022529910 0000 151</t>
  </si>
  <si>
    <t>Проект 2025 года</t>
  </si>
  <si>
    <t>Сравнительный анализ поступления доходов за 2025 год .</t>
  </si>
  <si>
    <t>000 2022999910 0000 151</t>
  </si>
  <si>
    <t>Прочие субсидии бюджетам сельских поселений</t>
  </si>
  <si>
    <t>Утверждено Решением от 29.12.2023            № 44</t>
  </si>
  <si>
    <t>Утверждено Решением от 30.08.2024            №58</t>
  </si>
</sst>
</file>

<file path=xl/styles.xml><?xml version="1.0" encoding="utf-8"?>
<styleSheet xmlns="http://schemas.openxmlformats.org/spreadsheetml/2006/main">
  <numFmts count="4">
    <numFmt numFmtId="164" formatCode="000000"/>
    <numFmt numFmtId="165" formatCode="#,##0.0"/>
    <numFmt numFmtId="166" formatCode="0.0"/>
    <numFmt numFmtId="167" formatCode="#,##0.0_р_."/>
  </numFmts>
  <fonts count="31">
    <font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i/>
      <sz val="10"/>
      <name val="Arial Cyr"/>
      <charset val="204"/>
    </font>
    <font>
      <b/>
      <sz val="12"/>
      <color indexed="10"/>
      <name val="Arial Cyr"/>
      <charset val="204"/>
    </font>
    <font>
      <b/>
      <sz val="10"/>
      <name val="Arial Cyr"/>
      <charset val="204"/>
    </font>
    <font>
      <b/>
      <sz val="11"/>
      <color indexed="10"/>
      <name val="Arial Cyr"/>
      <family val="2"/>
      <charset val="204"/>
    </font>
    <font>
      <b/>
      <sz val="11"/>
      <color indexed="48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1"/>
      <color indexed="10"/>
      <name val="Arial Cyr"/>
      <charset val="204"/>
    </font>
    <font>
      <b/>
      <sz val="10"/>
      <color indexed="10"/>
      <name val="Arial Cyr"/>
      <charset val="204"/>
    </font>
    <font>
      <b/>
      <sz val="10"/>
      <color indexed="10"/>
      <name val="Arial Cyr"/>
      <family val="2"/>
      <charset val="204"/>
    </font>
    <font>
      <b/>
      <i/>
      <sz val="10"/>
      <color indexed="10"/>
      <name val="Arial Cyr"/>
      <family val="2"/>
      <charset val="204"/>
    </font>
    <font>
      <sz val="10"/>
      <color indexed="8"/>
      <name val="Arial Cyr"/>
      <family val="2"/>
      <charset val="204"/>
    </font>
    <font>
      <b/>
      <i/>
      <sz val="10"/>
      <color indexed="48"/>
      <name val="Arial Cyr"/>
      <family val="2"/>
      <charset val="204"/>
    </font>
    <font>
      <b/>
      <sz val="14"/>
      <name val="Arial Cyr"/>
      <charset val="204"/>
    </font>
    <font>
      <sz val="11"/>
      <name val="Arial Cyr"/>
      <charset val="204"/>
    </font>
    <font>
      <sz val="11"/>
      <color indexed="10"/>
      <name val="Arial Cyr"/>
      <charset val="204"/>
    </font>
    <font>
      <b/>
      <sz val="9"/>
      <name val="Arial Cyr"/>
      <charset val="204"/>
    </font>
    <font>
      <sz val="9"/>
      <name val="Arial Cyr"/>
      <charset val="204"/>
    </font>
    <font>
      <b/>
      <i/>
      <sz val="9"/>
      <name val="Arial Cyr"/>
      <charset val="204"/>
    </font>
    <font>
      <b/>
      <sz val="11"/>
      <color indexed="10"/>
      <name val="Arial Cyr"/>
      <family val="2"/>
      <charset val="204"/>
    </font>
    <font>
      <sz val="11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b/>
      <i/>
      <sz val="10"/>
      <color indexed="10"/>
      <name val="Arial Cyr"/>
      <family val="2"/>
      <charset val="204"/>
    </font>
    <font>
      <sz val="10"/>
      <color indexed="10"/>
      <name val="Arial Cyr"/>
      <charset val="204"/>
    </font>
    <font>
      <sz val="11"/>
      <name val="Arial Cyr"/>
      <family val="2"/>
      <charset val="204"/>
    </font>
    <font>
      <b/>
      <sz val="10"/>
      <color indexed="48"/>
      <name val="Arial Cyr"/>
      <family val="2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199">
    <xf numFmtId="0" fontId="0" fillId="0" borderId="0" xfId="0"/>
    <xf numFmtId="0" fontId="4" fillId="0" borderId="0" xfId="0" applyFont="1" applyProtection="1">
      <protection locked="0"/>
    </xf>
    <xf numFmtId="165" fontId="3" fillId="0" borderId="1" xfId="0" applyNumberFormat="1" applyFont="1" applyFill="1" applyBorder="1" applyAlignment="1" applyProtection="1">
      <alignment horizontal="right" wrapText="1"/>
      <protection locked="0"/>
    </xf>
    <xf numFmtId="165" fontId="7" fillId="0" borderId="2" xfId="0" applyNumberFormat="1" applyFont="1" applyFill="1" applyBorder="1" applyAlignment="1" applyProtection="1">
      <alignment horizontal="right" wrapText="1"/>
    </xf>
    <xf numFmtId="165" fontId="3" fillId="0" borderId="4" xfId="0" applyNumberFormat="1" applyFont="1" applyBorder="1" applyAlignment="1" applyProtection="1">
      <alignment horizontal="right" wrapText="1"/>
      <protection locked="0"/>
    </xf>
    <xf numFmtId="165" fontId="3" fillId="0" borderId="5" xfId="0" applyNumberFormat="1" applyFont="1" applyBorder="1" applyAlignment="1" applyProtection="1">
      <alignment horizontal="right" wrapText="1"/>
      <protection locked="0"/>
    </xf>
    <xf numFmtId="165" fontId="23" fillId="0" borderId="6" xfId="0" applyNumberFormat="1" applyFont="1" applyBorder="1" applyAlignment="1" applyProtection="1">
      <alignment horizontal="right" wrapText="1"/>
    </xf>
    <xf numFmtId="165" fontId="23" fillId="0" borderId="7" xfId="0" applyNumberFormat="1" applyFont="1" applyBorder="1" applyAlignment="1" applyProtection="1">
      <alignment horizontal="right" wrapText="1"/>
    </xf>
    <xf numFmtId="165" fontId="23" fillId="0" borderId="8" xfId="0" applyNumberFormat="1" applyFont="1" applyFill="1" applyBorder="1" applyAlignment="1" applyProtection="1">
      <alignment horizontal="right" wrapText="1"/>
    </xf>
    <xf numFmtId="165" fontId="23" fillId="0" borderId="9" xfId="0" applyNumberFormat="1" applyFont="1" applyFill="1" applyBorder="1" applyAlignment="1" applyProtection="1">
      <alignment horizontal="right" wrapText="1"/>
    </xf>
    <xf numFmtId="165" fontId="7" fillId="0" borderId="10" xfId="0" applyNumberFormat="1" applyFont="1" applyBorder="1" applyAlignment="1" applyProtection="1">
      <alignment horizontal="right" wrapText="1"/>
    </xf>
    <xf numFmtId="165" fontId="23" fillId="0" borderId="12" xfId="0" applyNumberFormat="1" applyFont="1" applyBorder="1" applyAlignment="1" applyProtection="1">
      <alignment horizontal="right" wrapText="1"/>
    </xf>
    <xf numFmtId="165" fontId="7" fillId="0" borderId="10" xfId="0" applyNumberFormat="1" applyFont="1" applyFill="1" applyBorder="1" applyAlignment="1" applyProtection="1">
      <alignment horizontal="right" wrapText="1"/>
    </xf>
    <xf numFmtId="165" fontId="23" fillId="0" borderId="12" xfId="0" applyNumberFormat="1" applyFont="1" applyFill="1" applyBorder="1" applyAlignment="1" applyProtection="1">
      <alignment horizontal="right" wrapText="1"/>
    </xf>
    <xf numFmtId="165" fontId="23" fillId="0" borderId="13" xfId="0" applyNumberFormat="1" applyFont="1" applyFill="1" applyBorder="1" applyAlignment="1" applyProtection="1">
      <alignment horizontal="right" wrapText="1"/>
    </xf>
    <xf numFmtId="165" fontId="24" fillId="0" borderId="14" xfId="0" applyNumberFormat="1" applyFont="1" applyFill="1" applyBorder="1" applyAlignment="1" applyProtection="1">
      <alignment horizontal="right" wrapText="1"/>
    </xf>
    <xf numFmtId="166" fontId="24" fillId="0" borderId="15" xfId="0" applyNumberFormat="1" applyFont="1" applyBorder="1" applyAlignment="1" applyProtection="1">
      <alignment horizontal="right" wrapText="1"/>
    </xf>
    <xf numFmtId="165" fontId="24" fillId="0" borderId="16" xfId="0" applyNumberFormat="1" applyFont="1" applyBorder="1" applyAlignment="1" applyProtection="1">
      <alignment horizontal="right" wrapText="1"/>
    </xf>
    <xf numFmtId="165" fontId="24" fillId="0" borderId="17" xfId="0" applyNumberFormat="1" applyFont="1" applyBorder="1" applyAlignment="1" applyProtection="1">
      <alignment horizontal="right" wrapText="1"/>
    </xf>
    <xf numFmtId="165" fontId="8" fillId="0" borderId="4" xfId="0" applyNumberFormat="1" applyFont="1" applyFill="1" applyBorder="1" applyAlignment="1" applyProtection="1">
      <alignment horizontal="right" wrapText="1"/>
    </xf>
    <xf numFmtId="165" fontId="8" fillId="0" borderId="5" xfId="0" applyNumberFormat="1" applyFont="1" applyFill="1" applyBorder="1" applyAlignment="1" applyProtection="1">
      <alignment horizontal="right" wrapText="1"/>
    </xf>
    <xf numFmtId="165" fontId="23" fillId="0" borderId="18" xfId="0" applyNumberFormat="1" applyFont="1" applyFill="1" applyBorder="1" applyAlignment="1" applyProtection="1">
      <alignment horizontal="right" wrapText="1"/>
    </xf>
    <xf numFmtId="165" fontId="8" fillId="0" borderId="2" xfId="0" applyNumberFormat="1" applyFont="1" applyFill="1" applyBorder="1" applyAlignment="1" applyProtection="1">
      <alignment horizontal="right" wrapText="1"/>
    </xf>
    <xf numFmtId="165" fontId="23" fillId="0" borderId="6" xfId="0" applyNumberFormat="1" applyFont="1" applyFill="1" applyBorder="1" applyAlignment="1" applyProtection="1">
      <alignment horizontal="right" wrapText="1"/>
    </xf>
    <xf numFmtId="165" fontId="23" fillId="0" borderId="7" xfId="0" applyNumberFormat="1" applyFont="1" applyFill="1" applyBorder="1" applyAlignment="1" applyProtection="1">
      <alignment horizontal="right" wrapText="1"/>
    </xf>
    <xf numFmtId="165" fontId="24" fillId="0" borderId="18" xfId="0" applyNumberFormat="1" applyFont="1" applyFill="1" applyBorder="1" applyAlignment="1" applyProtection="1">
      <alignment horizontal="right" wrapText="1"/>
    </xf>
    <xf numFmtId="166" fontId="24" fillId="0" borderId="19" xfId="0" applyNumberFormat="1" applyFont="1" applyBorder="1" applyAlignment="1" applyProtection="1">
      <alignment horizontal="right" wrapText="1"/>
    </xf>
    <xf numFmtId="165" fontId="24" fillId="0" borderId="20" xfId="0" applyNumberFormat="1" applyFont="1" applyBorder="1" applyAlignment="1" applyProtection="1">
      <alignment horizontal="right" wrapText="1"/>
    </xf>
    <xf numFmtId="165" fontId="24" fillId="0" borderId="21" xfId="0" applyNumberFormat="1" applyFont="1" applyBorder="1" applyAlignment="1" applyProtection="1">
      <alignment horizontal="right" wrapText="1"/>
    </xf>
    <xf numFmtId="0" fontId="10" fillId="2" borderId="0" xfId="1" applyFont="1" applyFill="1" applyAlignment="1" applyProtection="1">
      <alignment horizontal="right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0" fontId="0" fillId="0" borderId="24" xfId="0" applyFont="1" applyBorder="1" applyAlignment="1" applyProtection="1">
      <alignment horizontal="center"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center"/>
      <protection locked="0"/>
    </xf>
    <xf numFmtId="165" fontId="13" fillId="0" borderId="2" xfId="0" applyNumberFormat="1" applyFont="1" applyBorder="1" applyAlignment="1" applyProtection="1">
      <alignment horizontal="right" wrapText="1"/>
    </xf>
    <xf numFmtId="165" fontId="13" fillId="0" borderId="8" xfId="0" applyNumberFormat="1" applyFont="1" applyBorder="1" applyAlignment="1" applyProtection="1">
      <alignment horizontal="right" wrapText="1"/>
    </xf>
    <xf numFmtId="165" fontId="13" fillId="0" borderId="6" xfId="0" applyNumberFormat="1" applyFont="1" applyBorder="1" applyAlignment="1" applyProtection="1">
      <alignment horizontal="right" wrapText="1"/>
    </xf>
    <xf numFmtId="165" fontId="13" fillId="0" borderId="9" xfId="0" applyNumberFormat="1" applyFont="1" applyBorder="1" applyAlignment="1" applyProtection="1">
      <alignment horizontal="right" wrapText="1"/>
    </xf>
    <xf numFmtId="165" fontId="13" fillId="0" borderId="7" xfId="0" applyNumberFormat="1" applyFont="1" applyBorder="1" applyAlignment="1" applyProtection="1">
      <alignment horizontal="right" wrapText="1"/>
    </xf>
    <xf numFmtId="166" fontId="25" fillId="0" borderId="26" xfId="0" applyNumberFormat="1" applyFont="1" applyBorder="1" applyAlignment="1" applyProtection="1">
      <alignment horizontal="right" wrapText="1"/>
    </xf>
    <xf numFmtId="165" fontId="25" fillId="0" borderId="27" xfId="0" applyNumberFormat="1" applyFont="1" applyBorder="1" applyAlignment="1" applyProtection="1">
      <alignment horizontal="right" wrapText="1"/>
    </xf>
    <xf numFmtId="165" fontId="25" fillId="0" borderId="28" xfId="0" applyNumberFormat="1" applyFont="1" applyBorder="1" applyAlignment="1" applyProtection="1">
      <alignment horizontal="right" wrapText="1"/>
    </xf>
    <xf numFmtId="165" fontId="25" fillId="0" borderId="31" xfId="0" applyNumberFormat="1" applyFont="1" applyBorder="1" applyAlignment="1" applyProtection="1">
      <alignment horizontal="right" wrapText="1"/>
    </xf>
    <xf numFmtId="166" fontId="25" fillId="0" borderId="32" xfId="0" applyNumberFormat="1" applyFont="1" applyBorder="1" applyAlignment="1" applyProtection="1">
      <alignment horizontal="right" wrapText="1"/>
    </xf>
    <xf numFmtId="165" fontId="25" fillId="0" borderId="33" xfId="0" applyNumberFormat="1" applyFont="1" applyBorder="1" applyAlignment="1" applyProtection="1">
      <alignment horizontal="right" wrapText="1"/>
    </xf>
    <xf numFmtId="165" fontId="25" fillId="0" borderId="34" xfId="0" applyNumberFormat="1" applyFont="1" applyBorder="1" applyAlignment="1" applyProtection="1">
      <alignment horizontal="right" wrapText="1"/>
    </xf>
    <xf numFmtId="165" fontId="14" fillId="0" borderId="35" xfId="0" applyNumberFormat="1" applyFont="1" applyFill="1" applyBorder="1" applyAlignment="1" applyProtection="1">
      <alignment horizontal="right" wrapText="1"/>
    </xf>
    <xf numFmtId="165" fontId="26" fillId="0" borderId="37" xfId="0" applyNumberFormat="1" applyFont="1" applyFill="1" applyBorder="1" applyAlignment="1" applyProtection="1">
      <alignment horizontal="right" wrapText="1"/>
    </xf>
    <xf numFmtId="165" fontId="2" fillId="0" borderId="35" xfId="0" applyNumberFormat="1" applyFont="1" applyFill="1" applyBorder="1" applyAlignment="1" applyProtection="1">
      <alignment horizontal="right" wrapText="1"/>
      <protection locked="0"/>
    </xf>
    <xf numFmtId="165" fontId="25" fillId="0" borderId="37" xfId="0" applyNumberFormat="1" applyFont="1" applyFill="1" applyBorder="1" applyAlignment="1" applyProtection="1">
      <alignment horizontal="right" wrapText="1"/>
    </xf>
    <xf numFmtId="165" fontId="2" fillId="0" borderId="38" xfId="0" applyNumberFormat="1" applyFont="1" applyFill="1" applyBorder="1" applyAlignment="1" applyProtection="1">
      <alignment horizontal="right" wrapText="1"/>
      <protection locked="0"/>
    </xf>
    <xf numFmtId="165" fontId="25" fillId="0" borderId="22" xfId="0" applyNumberFormat="1" applyFont="1" applyFill="1" applyBorder="1" applyAlignment="1" applyProtection="1">
      <alignment horizontal="right" wrapText="1"/>
    </xf>
    <xf numFmtId="166" fontId="25" fillId="0" borderId="23" xfId="0" applyNumberFormat="1" applyFont="1" applyBorder="1" applyAlignment="1" applyProtection="1">
      <alignment horizontal="right" wrapText="1"/>
    </xf>
    <xf numFmtId="165" fontId="25" fillId="0" borderId="24" xfId="0" applyNumberFormat="1" applyFont="1" applyBorder="1" applyAlignment="1" applyProtection="1">
      <alignment horizontal="right" wrapText="1"/>
    </xf>
    <xf numFmtId="165" fontId="25" fillId="0" borderId="25" xfId="0" applyNumberFormat="1" applyFont="1" applyBorder="1" applyAlignment="1" applyProtection="1">
      <alignment horizontal="right" wrapText="1"/>
    </xf>
    <xf numFmtId="165" fontId="25" fillId="0" borderId="31" xfId="0" applyNumberFormat="1" applyFont="1" applyFill="1" applyBorder="1" applyAlignment="1" applyProtection="1">
      <alignment horizontal="right" wrapText="1"/>
    </xf>
    <xf numFmtId="165" fontId="16" fillId="0" borderId="35" xfId="0" applyNumberFormat="1" applyFont="1" applyFill="1" applyBorder="1" applyAlignment="1" applyProtection="1">
      <alignment horizontal="right" wrapText="1"/>
    </xf>
    <xf numFmtId="165" fontId="26" fillId="0" borderId="26" xfId="0" applyNumberFormat="1" applyFont="1" applyFill="1" applyBorder="1" applyAlignment="1" applyProtection="1">
      <alignment horizontal="right" wrapText="1"/>
    </xf>
    <xf numFmtId="165" fontId="2" fillId="0" borderId="29" xfId="0" applyNumberFormat="1" applyFont="1" applyFill="1" applyBorder="1" applyAlignment="1" applyProtection="1">
      <alignment horizontal="right" wrapText="1"/>
      <protection locked="0"/>
    </xf>
    <xf numFmtId="165" fontId="14" fillId="0" borderId="10" xfId="0" applyNumberFormat="1" applyFont="1" applyFill="1" applyBorder="1" applyAlignment="1" applyProtection="1">
      <alignment horizontal="right" wrapText="1"/>
    </xf>
    <xf numFmtId="165" fontId="14" fillId="0" borderId="11" xfId="0" applyNumberFormat="1" applyFont="1" applyFill="1" applyBorder="1" applyAlignment="1" applyProtection="1">
      <alignment horizontal="right" wrapText="1"/>
    </xf>
    <xf numFmtId="165" fontId="26" fillId="0" borderId="12" xfId="0" applyNumberFormat="1" applyFont="1" applyFill="1" applyBorder="1" applyAlignment="1" applyProtection="1">
      <alignment horizontal="right" wrapText="1"/>
    </xf>
    <xf numFmtId="165" fontId="0" fillId="0" borderId="40" xfId="0" applyNumberFormat="1" applyFont="1" applyFill="1" applyBorder="1" applyAlignment="1" applyProtection="1">
      <alignment horizontal="right" wrapText="1" shrinkToFit="1"/>
      <protection locked="0"/>
    </xf>
    <xf numFmtId="165" fontId="5" fillId="3" borderId="4" xfId="0" applyNumberFormat="1" applyFont="1" applyFill="1" applyBorder="1" applyAlignment="1" applyProtection="1">
      <alignment horizontal="right" wrapText="1" shrinkToFit="1"/>
    </xf>
    <xf numFmtId="165" fontId="5" fillId="3" borderId="18" xfId="0" applyNumberFormat="1" applyFont="1" applyFill="1" applyBorder="1" applyAlignment="1" applyProtection="1">
      <alignment horizontal="right" wrapText="1" shrinkToFit="1"/>
    </xf>
    <xf numFmtId="165" fontId="5" fillId="3" borderId="19" xfId="0" applyNumberFormat="1" applyFont="1" applyFill="1" applyBorder="1" applyAlignment="1" applyProtection="1">
      <alignment horizontal="right" wrapText="1" shrinkToFit="1"/>
    </xf>
    <xf numFmtId="165" fontId="5" fillId="3" borderId="20" xfId="0" applyNumberFormat="1" applyFont="1" applyFill="1" applyBorder="1" applyAlignment="1" applyProtection="1">
      <alignment horizontal="right" wrapText="1" shrinkToFit="1"/>
    </xf>
    <xf numFmtId="165" fontId="5" fillId="3" borderId="21" xfId="0" applyNumberFormat="1" applyFont="1" applyFill="1" applyBorder="1" applyAlignment="1" applyProtection="1">
      <alignment horizontal="right" wrapText="1" shrinkToFit="1"/>
    </xf>
    <xf numFmtId="165" fontId="11" fillId="4" borderId="1" xfId="0" applyNumberFormat="1" applyFont="1" applyFill="1" applyBorder="1" applyAlignment="1" applyProtection="1">
      <alignment horizontal="right" wrapText="1" shrinkToFit="1"/>
    </xf>
    <xf numFmtId="165" fontId="11" fillId="4" borderId="1" xfId="0" applyNumberFormat="1" applyFont="1" applyFill="1" applyBorder="1" applyAlignment="1" applyProtection="1">
      <alignment horizontal="right" wrapText="1"/>
    </xf>
    <xf numFmtId="165" fontId="11" fillId="4" borderId="15" xfId="0" applyNumberFormat="1" applyFont="1" applyFill="1" applyBorder="1" applyAlignment="1" applyProtection="1">
      <alignment horizontal="right" wrapText="1" shrinkToFit="1"/>
    </xf>
    <xf numFmtId="165" fontId="11" fillId="4" borderId="16" xfId="0" applyNumberFormat="1" applyFont="1" applyFill="1" applyBorder="1" applyAlignment="1" applyProtection="1">
      <alignment horizontal="right" wrapText="1"/>
    </xf>
    <xf numFmtId="165" fontId="11" fillId="4" borderId="17" xfId="0" applyNumberFormat="1" applyFont="1" applyFill="1" applyBorder="1" applyAlignment="1" applyProtection="1">
      <alignment horizontal="right" wrapText="1" shrinkToFit="1"/>
    </xf>
    <xf numFmtId="0" fontId="6" fillId="0" borderId="0" xfId="0" applyFont="1" applyAlignment="1" applyProtection="1">
      <alignment horizontal="right"/>
      <protection locked="0"/>
    </xf>
    <xf numFmtId="165" fontId="27" fillId="0" borderId="10" xfId="0" applyNumberFormat="1" applyFont="1" applyFill="1" applyBorder="1" applyAlignment="1" applyProtection="1">
      <alignment horizontal="right" wrapText="1" shrinkToFit="1"/>
    </xf>
    <xf numFmtId="165" fontId="18" fillId="2" borderId="4" xfId="0" applyNumberFormat="1" applyFont="1" applyFill="1" applyBorder="1" applyAlignment="1" applyProtection="1">
      <alignment horizontal="right" wrapText="1" shrinkToFit="1"/>
    </xf>
    <xf numFmtId="165" fontId="27" fillId="0" borderId="9" xfId="0" applyNumberFormat="1" applyFont="1" applyFill="1" applyBorder="1" applyAlignment="1" applyProtection="1">
      <alignment horizontal="right" wrapText="1"/>
    </xf>
    <xf numFmtId="165" fontId="27" fillId="0" borderId="42" xfId="0" applyNumberFormat="1" applyFont="1" applyFill="1" applyBorder="1" applyAlignment="1" applyProtection="1">
      <alignment horizontal="right" wrapText="1"/>
    </xf>
    <xf numFmtId="165" fontId="27" fillId="0" borderId="12" xfId="0" applyNumberFormat="1" applyFont="1" applyFill="1" applyBorder="1" applyAlignment="1" applyProtection="1">
      <alignment horizontal="right" wrapText="1"/>
    </xf>
    <xf numFmtId="49" fontId="20" fillId="3" borderId="4" xfId="0" applyNumberFormat="1" applyFont="1" applyFill="1" applyBorder="1" applyAlignment="1" applyProtection="1">
      <alignment horizontal="right" vertical="center" wrapText="1" shrinkToFit="1"/>
      <protection locked="0"/>
    </xf>
    <xf numFmtId="0" fontId="20" fillId="3" borderId="5" xfId="0" applyFont="1" applyFill="1" applyBorder="1" applyAlignment="1" applyProtection="1">
      <alignment horizontal="left" vertical="center" wrapText="1"/>
      <protection locked="0"/>
    </xf>
    <xf numFmtId="49" fontId="20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20" fillId="4" borderId="0" xfId="0" applyFont="1" applyFill="1" applyBorder="1" applyAlignment="1" applyProtection="1">
      <alignment horizontal="left" vertical="center" wrapText="1"/>
      <protection locked="0"/>
    </xf>
    <xf numFmtId="49" fontId="20" fillId="0" borderId="2" xfId="0" applyNumberFormat="1" applyFont="1" applyBorder="1" applyAlignment="1" applyProtection="1">
      <alignment horizontal="right" vertical="center" wrapText="1"/>
      <protection locked="0"/>
    </xf>
    <xf numFmtId="0" fontId="20" fillId="0" borderId="3" xfId="0" applyFont="1" applyBorder="1" applyAlignment="1" applyProtection="1">
      <alignment horizontal="left" vertical="center" wrapText="1"/>
      <protection locked="0"/>
    </xf>
    <xf numFmtId="49" fontId="21" fillId="0" borderId="35" xfId="0" applyNumberFormat="1" applyFont="1" applyBorder="1" applyAlignment="1" applyProtection="1">
      <alignment horizontal="right" vertical="center" wrapText="1"/>
      <protection locked="0"/>
    </xf>
    <xf numFmtId="0" fontId="21" fillId="0" borderId="36" xfId="0" applyFont="1" applyBorder="1" applyAlignment="1" applyProtection="1">
      <alignment horizontal="left" vertical="center" wrapText="1"/>
      <protection locked="0"/>
    </xf>
    <xf numFmtId="49" fontId="21" fillId="0" borderId="29" xfId="0" applyNumberFormat="1" applyFont="1" applyBorder="1" applyAlignment="1" applyProtection="1">
      <alignment horizontal="right" vertical="center" wrapText="1"/>
      <protection locked="0"/>
    </xf>
    <xf numFmtId="0" fontId="21" fillId="0" borderId="30" xfId="0" applyFont="1" applyBorder="1" applyAlignment="1" applyProtection="1">
      <alignment horizontal="left" vertical="center" wrapText="1"/>
      <protection locked="0"/>
    </xf>
    <xf numFmtId="49" fontId="20" fillId="0" borderId="10" xfId="0" applyNumberFormat="1" applyFont="1" applyBorder="1" applyAlignment="1" applyProtection="1">
      <alignment horizontal="right" vertical="center" wrapText="1"/>
      <protection locked="0"/>
    </xf>
    <xf numFmtId="0" fontId="20" fillId="0" borderId="12" xfId="0" applyFont="1" applyBorder="1" applyAlignment="1" applyProtection="1">
      <alignment horizontal="left" vertical="center" wrapText="1"/>
      <protection locked="0"/>
    </xf>
    <xf numFmtId="0" fontId="22" fillId="0" borderId="37" xfId="0" applyFont="1" applyBorder="1" applyAlignment="1" applyProtection="1">
      <alignment horizontal="left" vertical="center" wrapText="1"/>
      <protection locked="0"/>
    </xf>
    <xf numFmtId="0" fontId="21" fillId="0" borderId="37" xfId="0" applyFont="1" applyBorder="1" applyAlignment="1" applyProtection="1">
      <alignment horizontal="left" vertical="center" wrapText="1"/>
      <protection locked="0"/>
    </xf>
    <xf numFmtId="49" fontId="21" fillId="0" borderId="38" xfId="0" applyNumberFormat="1" applyFont="1" applyBorder="1" applyAlignment="1" applyProtection="1">
      <alignment horizontal="right" vertical="center" wrapText="1"/>
      <protection locked="0"/>
    </xf>
    <xf numFmtId="0" fontId="20" fillId="0" borderId="11" xfId="0" applyFont="1" applyBorder="1" applyAlignment="1" applyProtection="1">
      <alignment horizontal="left" vertical="center" wrapText="1"/>
      <protection locked="0"/>
    </xf>
    <xf numFmtId="0" fontId="22" fillId="0" borderId="36" xfId="0" applyFont="1" applyBorder="1" applyAlignment="1" applyProtection="1">
      <alignment horizontal="left" vertical="center" wrapText="1"/>
      <protection locked="0"/>
    </xf>
    <xf numFmtId="0" fontId="21" fillId="0" borderId="39" xfId="0" applyFont="1" applyBorder="1" applyAlignment="1" applyProtection="1">
      <alignment horizontal="left" vertical="center" wrapText="1"/>
      <protection locked="0"/>
    </xf>
    <xf numFmtId="49" fontId="21" fillId="0" borderId="35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36" xfId="0" applyFont="1" applyFill="1" applyBorder="1" applyAlignment="1" applyProtection="1">
      <alignment horizontal="left" vertical="center" wrapText="1"/>
      <protection locked="0"/>
    </xf>
    <xf numFmtId="49" fontId="21" fillId="0" borderId="29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30" xfId="0" applyFont="1" applyFill="1" applyBorder="1" applyAlignment="1" applyProtection="1">
      <alignment horizontal="left" vertical="center" wrapText="1"/>
      <protection locked="0"/>
    </xf>
    <xf numFmtId="164" fontId="20" fillId="0" borderId="11" xfId="0" applyNumberFormat="1" applyFont="1" applyBorder="1" applyAlignment="1" applyProtection="1">
      <alignment horizontal="left" vertical="center" wrapText="1"/>
      <protection locked="0"/>
    </xf>
    <xf numFmtId="164" fontId="22" fillId="0" borderId="36" xfId="0" applyNumberFormat="1" applyFont="1" applyBorder="1" applyAlignment="1" applyProtection="1">
      <alignment horizontal="left" vertical="center" wrapText="1"/>
      <protection locked="0"/>
    </xf>
    <xf numFmtId="49" fontId="20" fillId="0" borderId="1" xfId="0" applyNumberFormat="1" applyFont="1" applyBorder="1" applyAlignment="1" applyProtection="1">
      <alignment horizontal="right"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49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horizontal="left" vertical="center" wrapText="1"/>
      <protection locked="0"/>
    </xf>
    <xf numFmtId="49" fontId="22" fillId="0" borderId="10" xfId="0" applyNumberFormat="1" applyFont="1" applyBorder="1" applyAlignment="1" applyProtection="1">
      <alignment horizontal="right" vertical="center" wrapText="1"/>
      <protection locked="0"/>
    </xf>
    <xf numFmtId="0" fontId="22" fillId="0" borderId="11" xfId="0" applyFont="1" applyBorder="1" applyAlignment="1" applyProtection="1">
      <alignment horizontal="left" vertical="center" wrapText="1"/>
      <protection locked="0"/>
    </xf>
    <xf numFmtId="0" fontId="20" fillId="0" borderId="0" xfId="0" applyFont="1" applyBorder="1" applyAlignment="1" applyProtection="1">
      <alignment horizontal="left" vertical="center" wrapText="1"/>
      <protection locked="0"/>
    </xf>
    <xf numFmtId="49" fontId="20" fillId="0" borderId="1" xfId="0" applyNumberFormat="1" applyFont="1" applyBorder="1" applyAlignment="1" applyProtection="1">
      <alignment horizontal="right" vertical="center" wrapText="1"/>
      <protection locked="0"/>
    </xf>
    <xf numFmtId="49" fontId="20" fillId="0" borderId="4" xfId="0" applyNumberFormat="1" applyFont="1" applyBorder="1" applyAlignment="1" applyProtection="1">
      <alignment horizontal="right" vertical="center"/>
      <protection locked="0"/>
    </xf>
    <xf numFmtId="0" fontId="20" fillId="0" borderId="5" xfId="0" applyFont="1" applyBorder="1" applyAlignment="1" applyProtection="1">
      <alignment horizontal="left" vertical="center"/>
      <protection locked="0"/>
    </xf>
    <xf numFmtId="0" fontId="20" fillId="4" borderId="0" xfId="0" applyFont="1" applyFill="1" applyBorder="1" applyAlignment="1" applyProtection="1">
      <alignment vertical="center" wrapText="1"/>
      <protection locked="0"/>
    </xf>
    <xf numFmtId="49" fontId="20" fillId="0" borderId="2" xfId="0" applyNumberFormat="1" applyFont="1" applyBorder="1" applyAlignment="1" applyProtection="1">
      <alignment horizontal="center" vertical="center"/>
      <protection locked="0"/>
    </xf>
    <xf numFmtId="0" fontId="20" fillId="0" borderId="3" xfId="0" applyFont="1" applyBorder="1" applyAlignment="1" applyProtection="1">
      <alignment vertical="center" wrapText="1"/>
      <protection locked="0"/>
    </xf>
    <xf numFmtId="49" fontId="21" fillId="0" borderId="29" xfId="0" applyNumberFormat="1" applyFont="1" applyBorder="1" applyAlignment="1" applyProtection="1">
      <alignment horizontal="center" vertical="center"/>
      <protection locked="0"/>
    </xf>
    <xf numFmtId="0" fontId="21" fillId="0" borderId="30" xfId="0" applyFont="1" applyBorder="1" applyAlignment="1" applyProtection="1">
      <alignment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shrinkToFit="1"/>
      <protection locked="0"/>
    </xf>
    <xf numFmtId="0" fontId="20" fillId="0" borderId="11" xfId="0" applyFont="1" applyFill="1" applyBorder="1" applyAlignment="1" applyProtection="1">
      <alignment horizontal="left" vertical="center" wrapText="1"/>
      <protection locked="0"/>
    </xf>
    <xf numFmtId="49" fontId="21" fillId="0" borderId="10" xfId="0" applyNumberFormat="1" applyFont="1" applyFill="1" applyBorder="1" applyAlignment="1" applyProtection="1">
      <alignment horizontal="center" vertical="center" shrinkToFit="1"/>
      <protection locked="0"/>
    </xf>
    <xf numFmtId="0" fontId="21" fillId="0" borderId="11" xfId="0" applyFont="1" applyFill="1" applyBorder="1" applyAlignment="1" applyProtection="1">
      <alignment horizontal="left" vertical="center" wrapText="1"/>
      <protection locked="0"/>
    </xf>
    <xf numFmtId="49" fontId="21" fillId="0" borderId="40" xfId="0" applyNumberFormat="1" applyFont="1" applyFill="1" applyBorder="1" applyAlignment="1" applyProtection="1">
      <alignment horizontal="center" vertical="center" shrinkToFit="1"/>
      <protection locked="0"/>
    </xf>
    <xf numFmtId="49" fontId="20" fillId="0" borderId="1" xfId="0" applyNumberFormat="1" applyFont="1" applyBorder="1" applyAlignment="1" applyProtection="1">
      <alignment horizontal="center" vertical="center"/>
      <protection locked="0"/>
    </xf>
    <xf numFmtId="0" fontId="20" fillId="0" borderId="0" xfId="0" applyFont="1" applyBorder="1" applyAlignment="1" applyProtection="1">
      <alignment vertical="center" wrapText="1"/>
      <protection locked="0"/>
    </xf>
    <xf numFmtId="165" fontId="19" fillId="2" borderId="43" xfId="0" applyNumberFormat="1" applyFont="1" applyFill="1" applyBorder="1" applyAlignment="1" applyProtection="1">
      <alignment horizontal="right" wrapText="1" shrinkToFit="1"/>
    </xf>
    <xf numFmtId="49" fontId="21" fillId="0" borderId="50" xfId="0" applyNumberFormat="1" applyFont="1" applyBorder="1" applyAlignment="1" applyProtection="1">
      <alignment horizontal="right" vertical="center" wrapText="1"/>
      <protection locked="0"/>
    </xf>
    <xf numFmtId="0" fontId="21" fillId="0" borderId="50" xfId="0" applyFont="1" applyBorder="1" applyAlignment="1" applyProtection="1">
      <alignment horizontal="left" vertical="center" wrapText="1"/>
      <protection locked="0"/>
    </xf>
    <xf numFmtId="165" fontId="2" fillId="0" borderId="50" xfId="0" applyNumberFormat="1" applyFont="1" applyFill="1" applyBorder="1" applyAlignment="1" applyProtection="1">
      <alignment horizontal="right" wrapText="1"/>
      <protection locked="0"/>
    </xf>
    <xf numFmtId="49" fontId="20" fillId="0" borderId="50" xfId="0" applyNumberFormat="1" applyFont="1" applyBorder="1" applyAlignment="1" applyProtection="1">
      <alignment horizontal="right" vertical="center" wrapText="1"/>
      <protection locked="0"/>
    </xf>
    <xf numFmtId="0" fontId="20" fillId="0" borderId="50" xfId="0" applyFont="1" applyBorder="1" applyAlignment="1" applyProtection="1">
      <alignment horizontal="left" vertical="center" wrapText="1"/>
      <protection locked="0"/>
    </xf>
    <xf numFmtId="165" fontId="6" fillId="0" borderId="50" xfId="0" applyNumberFormat="1" applyFont="1" applyFill="1" applyBorder="1" applyAlignment="1" applyProtection="1">
      <alignment horizontal="right" wrapText="1"/>
      <protection locked="0"/>
    </xf>
    <xf numFmtId="165" fontId="12" fillId="0" borderId="37" xfId="0" applyNumberFormat="1" applyFont="1" applyFill="1" applyBorder="1" applyAlignment="1" applyProtection="1">
      <alignment horizontal="right" wrapText="1"/>
    </xf>
    <xf numFmtId="166" fontId="12" fillId="0" borderId="32" xfId="0" applyNumberFormat="1" applyFont="1" applyBorder="1" applyAlignment="1" applyProtection="1">
      <alignment horizontal="right" wrapText="1"/>
    </xf>
    <xf numFmtId="165" fontId="12" fillId="0" borderId="9" xfId="0" applyNumberFormat="1" applyFont="1" applyBorder="1" applyAlignment="1" applyProtection="1">
      <alignment horizontal="right" wrapText="1"/>
    </xf>
    <xf numFmtId="165" fontId="12" fillId="0" borderId="34" xfId="0" applyNumberFormat="1" applyFont="1" applyBorder="1" applyAlignment="1" applyProtection="1">
      <alignment horizontal="right" wrapText="1"/>
    </xf>
    <xf numFmtId="49" fontId="21" fillId="0" borderId="1" xfId="0" applyNumberFormat="1" applyFont="1" applyBorder="1" applyAlignment="1" applyProtection="1">
      <alignment horizontal="center" vertical="center"/>
      <protection locked="0"/>
    </xf>
    <xf numFmtId="0" fontId="21" fillId="0" borderId="0" xfId="0" applyFont="1" applyBorder="1" applyAlignment="1" applyProtection="1">
      <alignment vertical="center" wrapText="1"/>
      <protection locked="0"/>
    </xf>
    <xf numFmtId="0" fontId="21" fillId="5" borderId="52" xfId="0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 applyProtection="1">
      <alignment horizontal="center" vertical="center" shrinkToFit="1"/>
      <protection locked="0"/>
    </xf>
    <xf numFmtId="165" fontId="0" fillId="0" borderId="1" xfId="0" applyNumberFormat="1" applyFont="1" applyFill="1" applyBorder="1" applyAlignment="1" applyProtection="1">
      <alignment horizontal="right" wrapText="1" shrinkToFit="1"/>
    </xf>
    <xf numFmtId="165" fontId="28" fillId="0" borderId="51" xfId="0" applyNumberFormat="1" applyFont="1" applyFill="1" applyBorder="1" applyAlignment="1" applyProtection="1">
      <alignment horizontal="right" vertical="center" wrapText="1"/>
      <protection locked="0"/>
    </xf>
    <xf numFmtId="165" fontId="2" fillId="0" borderId="51" xfId="0" applyNumberFormat="1" applyFont="1" applyFill="1" applyBorder="1" applyAlignment="1" applyProtection="1">
      <alignment horizontal="right" vertical="center" wrapText="1"/>
      <protection locked="0"/>
    </xf>
    <xf numFmtId="165" fontId="2" fillId="0" borderId="51" xfId="0" applyNumberFormat="1" applyFont="1" applyBorder="1" applyAlignment="1" applyProtection="1">
      <alignment horizontal="right" vertical="center" wrapText="1"/>
      <protection locked="0"/>
    </xf>
    <xf numFmtId="165" fontId="15" fillId="0" borderId="51" xfId="0" applyNumberFormat="1" applyFont="1" applyFill="1" applyBorder="1" applyAlignment="1" applyProtection="1">
      <alignment horizontal="right" vertical="center" wrapText="1"/>
      <protection locked="0"/>
    </xf>
    <xf numFmtId="165" fontId="13" fillId="0" borderId="10" xfId="0" applyNumberFormat="1" applyFont="1" applyFill="1" applyBorder="1" applyAlignment="1" applyProtection="1">
      <alignment horizontal="right" wrapText="1"/>
    </xf>
    <xf numFmtId="165" fontId="13" fillId="0" borderId="2" xfId="0" applyNumberFormat="1" applyFont="1" applyFill="1" applyBorder="1" applyAlignment="1" applyProtection="1">
      <alignment horizontal="right" wrapText="1"/>
    </xf>
    <xf numFmtId="165" fontId="1" fillId="0" borderId="1" xfId="0" applyNumberFormat="1" applyFont="1" applyFill="1" applyBorder="1" applyAlignment="1" applyProtection="1">
      <alignment horizontal="right" wrapText="1"/>
      <protection locked="0"/>
    </xf>
    <xf numFmtId="165" fontId="29" fillId="0" borderId="5" xfId="0" applyNumberFormat="1" applyFont="1" applyFill="1" applyBorder="1" applyAlignment="1" applyProtection="1">
      <alignment horizontal="right" wrapText="1"/>
    </xf>
    <xf numFmtId="165" fontId="29" fillId="0" borderId="2" xfId="0" applyNumberFormat="1" applyFont="1" applyFill="1" applyBorder="1" applyAlignment="1" applyProtection="1">
      <alignment horizontal="right" wrapText="1"/>
    </xf>
    <xf numFmtId="165" fontId="1" fillId="0" borderId="50" xfId="0" applyNumberFormat="1" applyFont="1" applyFill="1" applyBorder="1" applyAlignment="1" applyProtection="1">
      <alignment horizontal="right" wrapText="1"/>
      <protection locked="0"/>
    </xf>
    <xf numFmtId="165" fontId="1" fillId="0" borderId="4" xfId="0" applyNumberFormat="1" applyFont="1" applyBorder="1" applyAlignment="1" applyProtection="1">
      <alignment horizontal="right" wrapText="1"/>
      <protection locked="0"/>
    </xf>
    <xf numFmtId="165" fontId="13" fillId="4" borderId="1" xfId="0" applyNumberFormat="1" applyFont="1" applyFill="1" applyBorder="1" applyAlignment="1" applyProtection="1">
      <alignment horizontal="right" wrapText="1" shrinkToFit="1"/>
    </xf>
    <xf numFmtId="165" fontId="25" fillId="2" borderId="43" xfId="0" applyNumberFormat="1" applyFont="1" applyFill="1" applyBorder="1" applyAlignment="1" applyProtection="1">
      <alignment horizontal="right" wrapText="1" shrinkToFit="1"/>
    </xf>
    <xf numFmtId="165" fontId="15" fillId="0" borderId="53" xfId="0" applyNumberFormat="1" applyFont="1" applyFill="1" applyBorder="1" applyAlignment="1">
      <alignment horizontal="right" shrinkToFit="1"/>
    </xf>
    <xf numFmtId="165" fontId="2" fillId="2" borderId="4" xfId="0" applyNumberFormat="1" applyFont="1" applyFill="1" applyBorder="1" applyAlignment="1" applyProtection="1">
      <alignment horizontal="right" wrapText="1" shrinkToFit="1"/>
    </xf>
    <xf numFmtId="165" fontId="25" fillId="0" borderId="10" xfId="0" applyNumberFormat="1" applyFont="1" applyFill="1" applyBorder="1" applyAlignment="1" applyProtection="1">
      <alignment horizontal="right" wrapText="1" shrinkToFit="1"/>
    </xf>
    <xf numFmtId="165" fontId="2" fillId="0" borderId="54" xfId="0" applyNumberFormat="1" applyFont="1" applyFill="1" applyBorder="1" applyAlignment="1">
      <alignment horizontal="right" shrinkToFit="1"/>
    </xf>
    <xf numFmtId="165" fontId="2" fillId="0" borderId="1" xfId="0" applyNumberFormat="1" applyFont="1" applyFill="1" applyBorder="1" applyAlignment="1" applyProtection="1">
      <alignment horizontal="right" wrapText="1" shrinkToFit="1"/>
    </xf>
    <xf numFmtId="165" fontId="2" fillId="0" borderId="40" xfId="0" applyNumberFormat="1" applyFont="1" applyFill="1" applyBorder="1" applyAlignment="1" applyProtection="1">
      <alignment horizontal="right" wrapText="1" shrinkToFit="1"/>
      <protection locked="0"/>
    </xf>
    <xf numFmtId="0" fontId="30" fillId="0" borderId="55" xfId="0" applyFont="1" applyBorder="1" applyAlignment="1">
      <alignment vertical="top" wrapText="1"/>
    </xf>
    <xf numFmtId="0" fontId="30" fillId="0" borderId="0" xfId="0" applyFont="1" applyBorder="1" applyAlignment="1">
      <alignment vertical="top" wrapText="1"/>
    </xf>
    <xf numFmtId="165" fontId="0" fillId="0" borderId="1" xfId="0" applyNumberFormat="1" applyFont="1" applyFill="1" applyBorder="1" applyAlignment="1" applyProtection="1">
      <alignment horizontal="right" wrapText="1" shrinkToFit="1"/>
      <protection locked="0"/>
    </xf>
    <xf numFmtId="165" fontId="2" fillId="0" borderId="1" xfId="0" applyNumberFormat="1" applyFont="1" applyFill="1" applyBorder="1" applyAlignment="1" applyProtection="1">
      <alignment horizontal="right" wrapText="1" shrinkToFit="1"/>
      <protection locked="0"/>
    </xf>
    <xf numFmtId="165" fontId="27" fillId="0" borderId="14" xfId="0" applyNumberFormat="1" applyFont="1" applyFill="1" applyBorder="1" applyAlignment="1" applyProtection="1">
      <alignment horizontal="right" wrapText="1"/>
    </xf>
    <xf numFmtId="165" fontId="13" fillId="0" borderId="56" xfId="0" applyNumberFormat="1" applyFont="1" applyBorder="1" applyAlignment="1" applyProtection="1">
      <alignment horizontal="right" wrapText="1"/>
    </xf>
    <xf numFmtId="165" fontId="2" fillId="0" borderId="57" xfId="0" applyNumberFormat="1" applyFont="1" applyFill="1" applyBorder="1" applyAlignment="1">
      <alignment horizontal="right" shrinkToFit="1"/>
    </xf>
    <xf numFmtId="166" fontId="25" fillId="0" borderId="58" xfId="0" applyNumberFormat="1" applyFont="1" applyBorder="1" applyAlignment="1" applyProtection="1">
      <alignment horizontal="right" wrapText="1"/>
    </xf>
    <xf numFmtId="165" fontId="13" fillId="0" borderId="59" xfId="0" applyNumberFormat="1" applyFont="1" applyBorder="1" applyAlignment="1" applyProtection="1">
      <alignment horizontal="right" wrapText="1"/>
    </xf>
    <xf numFmtId="165" fontId="25" fillId="0" borderId="60" xfId="0" applyNumberFormat="1" applyFont="1" applyBorder="1" applyAlignment="1" applyProtection="1">
      <alignment horizontal="right" wrapText="1"/>
    </xf>
    <xf numFmtId="165" fontId="0" fillId="0" borderId="50" xfId="0" applyNumberFormat="1" applyFont="1" applyFill="1" applyBorder="1" applyAlignment="1" applyProtection="1">
      <alignment horizontal="right" wrapText="1" shrinkToFit="1"/>
      <protection locked="0"/>
    </xf>
    <xf numFmtId="165" fontId="2" fillId="0" borderId="50" xfId="0" applyNumberFormat="1" applyFont="1" applyFill="1" applyBorder="1" applyAlignment="1" applyProtection="1">
      <alignment horizontal="right" wrapText="1" shrinkToFit="1"/>
      <protection locked="0"/>
    </xf>
    <xf numFmtId="165" fontId="27" fillId="0" borderId="50" xfId="0" applyNumberFormat="1" applyFont="1" applyFill="1" applyBorder="1" applyAlignment="1" applyProtection="1">
      <alignment horizontal="right" wrapText="1"/>
    </xf>
    <xf numFmtId="166" fontId="25" fillId="0" borderId="50" xfId="0" applyNumberFormat="1" applyFont="1" applyBorder="1" applyAlignment="1" applyProtection="1">
      <alignment horizontal="right" wrapText="1"/>
    </xf>
    <xf numFmtId="165" fontId="13" fillId="0" borderId="50" xfId="0" applyNumberFormat="1" applyFont="1" applyBorder="1" applyAlignment="1" applyProtection="1">
      <alignment horizontal="right" wrapText="1"/>
    </xf>
    <xf numFmtId="165" fontId="25" fillId="0" borderId="50" xfId="0" applyNumberFormat="1" applyFont="1" applyBorder="1" applyAlignment="1" applyProtection="1">
      <alignment horizontal="right" wrapText="1"/>
    </xf>
    <xf numFmtId="0" fontId="0" fillId="0" borderId="44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0" fillId="0" borderId="40" xfId="0" applyFont="1" applyBorder="1" applyAlignment="1" applyProtection="1">
      <alignment horizontal="center" vertical="center"/>
      <protection locked="0"/>
    </xf>
    <xf numFmtId="0" fontId="0" fillId="0" borderId="46" xfId="0" applyFont="1" applyBorder="1" applyAlignment="1" applyProtection="1">
      <alignment horizontal="center" vertical="center"/>
      <protection locked="0"/>
    </xf>
    <xf numFmtId="0" fontId="0" fillId="0" borderId="47" xfId="0" applyFont="1" applyBorder="1" applyAlignment="1" applyProtection="1">
      <alignment horizontal="center" vertical="center"/>
      <protection locked="0"/>
    </xf>
    <xf numFmtId="167" fontId="0" fillId="0" borderId="38" xfId="0" applyNumberFormat="1" applyFill="1" applyBorder="1" applyAlignment="1" applyProtection="1">
      <alignment horizontal="center" vertical="center" wrapText="1"/>
      <protection locked="0"/>
    </xf>
    <xf numFmtId="167" fontId="0" fillId="0" borderId="40" xfId="0" applyNumberFormat="1" applyFill="1" applyBorder="1" applyAlignment="1" applyProtection="1">
      <alignment horizontal="center" vertical="center" wrapText="1"/>
      <protection locked="0"/>
    </xf>
    <xf numFmtId="167" fontId="0" fillId="5" borderId="38" xfId="0" applyNumberFormat="1" applyFill="1" applyBorder="1" applyAlignment="1" applyProtection="1">
      <alignment horizontal="center" vertical="center" wrapText="1"/>
      <protection locked="0"/>
    </xf>
    <xf numFmtId="167" fontId="0" fillId="5" borderId="40" xfId="0" applyNumberFormat="1" applyFill="1" applyBorder="1" applyAlignment="1" applyProtection="1">
      <alignment horizontal="center" vertical="center" wrapText="1"/>
      <protection locked="0"/>
    </xf>
    <xf numFmtId="0" fontId="0" fillId="0" borderId="41" xfId="0" applyBorder="1" applyAlignment="1" applyProtection="1">
      <alignment horizontal="center" vertical="center" wrapText="1"/>
      <protection locked="0"/>
    </xf>
    <xf numFmtId="0" fontId="0" fillId="0" borderId="40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9" xfId="0" applyFont="1" applyBorder="1" applyAlignment="1" applyProtection="1">
      <alignment horizontal="center" vertical="center" wrapText="1"/>
      <protection locked="0"/>
    </xf>
    <xf numFmtId="49" fontId="6" fillId="0" borderId="0" xfId="0" applyNumberFormat="1" applyFont="1" applyAlignment="1" applyProtection="1">
      <alignment horizontal="center" wrapText="1"/>
      <protection locked="0"/>
    </xf>
    <xf numFmtId="49" fontId="0" fillId="0" borderId="0" xfId="0" applyNumberFormat="1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6"/>
  <sheetViews>
    <sheetView tabSelected="1" workbookViewId="0">
      <selection activeCell="E7" sqref="E7"/>
    </sheetView>
  </sheetViews>
  <sheetFormatPr defaultRowHeight="14.25" customHeight="1"/>
  <cols>
    <col min="1" max="1" width="28.85546875" style="36" customWidth="1"/>
    <col min="2" max="2" width="64.42578125" style="36" customWidth="1"/>
    <col min="3" max="3" width="10.5703125" style="36" customWidth="1"/>
    <col min="4" max="4" width="11.7109375" style="36" customWidth="1"/>
    <col min="5" max="5" width="13.7109375" style="36" customWidth="1"/>
    <col min="6" max="6" width="11.7109375" style="36" customWidth="1"/>
    <col min="7" max="7" width="10.140625" style="36" customWidth="1"/>
    <col min="8" max="8" width="12" style="36" customWidth="1"/>
    <col min="9" max="9" width="8.7109375" style="36" customWidth="1"/>
    <col min="10" max="16384" width="9.140625" style="36"/>
  </cols>
  <sheetData>
    <row r="1" spans="1:9" ht="14.25" customHeight="1">
      <c r="A1" s="37"/>
      <c r="B1" s="38"/>
      <c r="I1" s="29"/>
    </row>
    <row r="2" spans="1:9" ht="24.75" customHeight="1">
      <c r="A2" s="184" t="s">
        <v>123</v>
      </c>
      <c r="B2" s="184"/>
      <c r="C2" s="184"/>
      <c r="D2" s="184"/>
      <c r="E2" s="184"/>
      <c r="F2" s="184"/>
      <c r="G2" s="184"/>
      <c r="H2" s="184"/>
      <c r="I2" s="29"/>
    </row>
    <row r="3" spans="1:9" ht="14.25" customHeight="1">
      <c r="A3" s="37"/>
      <c r="B3" s="197" t="s">
        <v>109</v>
      </c>
      <c r="C3" s="198"/>
      <c r="D3" s="198"/>
      <c r="E3" s="198"/>
      <c r="F3" s="198"/>
    </row>
    <row r="4" spans="1:9" ht="14.25" customHeight="1" thickBot="1">
      <c r="A4" s="35"/>
      <c r="B4" s="39"/>
      <c r="C4" s="1"/>
      <c r="H4" s="37"/>
      <c r="I4" s="79" t="s">
        <v>0</v>
      </c>
    </row>
    <row r="5" spans="1:9" ht="58.5" customHeight="1">
      <c r="A5" s="185" t="s">
        <v>1</v>
      </c>
      <c r="B5" s="187" t="s">
        <v>2</v>
      </c>
      <c r="C5" s="189" t="s">
        <v>126</v>
      </c>
      <c r="D5" s="191" t="s">
        <v>127</v>
      </c>
      <c r="E5" s="193" t="s">
        <v>122</v>
      </c>
      <c r="F5" s="195" t="s">
        <v>3</v>
      </c>
      <c r="G5" s="196"/>
      <c r="H5" s="182" t="s">
        <v>4</v>
      </c>
      <c r="I5" s="183"/>
    </row>
    <row r="6" spans="1:9" ht="39.75" customHeight="1" thickBot="1">
      <c r="A6" s="186"/>
      <c r="B6" s="188"/>
      <c r="C6" s="190"/>
      <c r="D6" s="192"/>
      <c r="E6" s="194"/>
      <c r="F6" s="30" t="s">
        <v>0</v>
      </c>
      <c r="G6" s="31" t="s">
        <v>5</v>
      </c>
      <c r="H6" s="32" t="s">
        <v>0</v>
      </c>
      <c r="I6" s="33" t="s">
        <v>5</v>
      </c>
    </row>
    <row r="7" spans="1:9" ht="19.5" customHeight="1" thickBot="1">
      <c r="A7" s="85" t="s">
        <v>6</v>
      </c>
      <c r="B7" s="86" t="s">
        <v>7</v>
      </c>
      <c r="C7" s="69">
        <f>SUM(C8,C52)</f>
        <v>6123.7</v>
      </c>
      <c r="D7" s="69">
        <f>D8+D52</f>
        <v>8821.3000000000011</v>
      </c>
      <c r="E7" s="69">
        <f>E8+E52</f>
        <v>6468.73</v>
      </c>
      <c r="F7" s="70">
        <f>SUM(E7-C7)</f>
        <v>345.02999999999975</v>
      </c>
      <c r="G7" s="71">
        <f>E7/C7%</f>
        <v>105.63433871678887</v>
      </c>
      <c r="H7" s="72">
        <f>SUM(H8,H52)</f>
        <v>-2352.5700000000006</v>
      </c>
      <c r="I7" s="73">
        <f>E7/D7%</f>
        <v>73.330801582533169</v>
      </c>
    </row>
    <row r="8" spans="1:9" s="34" customFormat="1" ht="27.75" customHeight="1" thickBot="1">
      <c r="A8" s="87" t="s">
        <v>8</v>
      </c>
      <c r="B8" s="88" t="s">
        <v>9</v>
      </c>
      <c r="C8" s="75">
        <f>SUM(C9,C11,C17,C23,C28,C31,C35,C37,C41,C43,C44,C47,C49,C51+C48)</f>
        <v>2639.7</v>
      </c>
      <c r="D8" s="75">
        <f>SUM(D9,D11,D17,D23,D28,D31,D35,D37,D41,D43,D44,D47,D49,D51+D48)</f>
        <v>3173.6</v>
      </c>
      <c r="E8" s="75">
        <f>E9+E11+E17+E37+E23+E31</f>
        <v>3219.03</v>
      </c>
      <c r="F8" s="75">
        <f>SUM(E8-C8)</f>
        <v>579.33000000000038</v>
      </c>
      <c r="G8" s="76">
        <f>E8/C8%</f>
        <v>121.94681213774294</v>
      </c>
      <c r="H8" s="77">
        <f t="shared" ref="H8:H39" si="0">SUM(E8-D8)</f>
        <v>45.430000000000291</v>
      </c>
      <c r="I8" s="78">
        <f>E8/D8%</f>
        <v>101.43149735316361</v>
      </c>
    </row>
    <row r="9" spans="1:9" ht="15.75" customHeight="1" thickBot="1">
      <c r="A9" s="89" t="s">
        <v>10</v>
      </c>
      <c r="B9" s="90" t="s">
        <v>11</v>
      </c>
      <c r="C9" s="40">
        <f>SUM(C10:C10)</f>
        <v>290</v>
      </c>
      <c r="D9" s="40">
        <f>SUM(D10:D10)</f>
        <v>333.9</v>
      </c>
      <c r="E9" s="40">
        <f>SUM(E10:E10)</f>
        <v>481.4</v>
      </c>
      <c r="F9" s="41">
        <f>SUM(F10:F10)</f>
        <v>191.39999999999998</v>
      </c>
      <c r="G9" s="42">
        <f>E9/C9%</f>
        <v>166</v>
      </c>
      <c r="H9" s="43">
        <f t="shared" si="0"/>
        <v>147.5</v>
      </c>
      <c r="I9" s="44">
        <f>E9/D9%</f>
        <v>144.17490266546869</v>
      </c>
    </row>
    <row r="10" spans="1:9" s="35" customFormat="1" ht="15.75" customHeight="1" thickBot="1">
      <c r="A10" s="93" t="s">
        <v>12</v>
      </c>
      <c r="B10" s="94" t="s">
        <v>13</v>
      </c>
      <c r="C10" s="149">
        <v>290</v>
      </c>
      <c r="D10" s="149">
        <v>333.9</v>
      </c>
      <c r="E10" s="149">
        <v>481.4</v>
      </c>
      <c r="F10" s="48">
        <f>E10-C10</f>
        <v>191.39999999999998</v>
      </c>
      <c r="G10" s="49">
        <f t="shared" ref="G10:G60" si="1">E10/C10%</f>
        <v>166</v>
      </c>
      <c r="H10" s="43">
        <f t="shared" si="0"/>
        <v>147.5</v>
      </c>
      <c r="I10" s="51">
        <f t="shared" ref="I10:I60" si="2">E10/D10%</f>
        <v>144.17490266546869</v>
      </c>
    </row>
    <row r="11" spans="1:9" s="35" customFormat="1" ht="24" customHeight="1" thickBot="1">
      <c r="A11" s="95" t="s">
        <v>14</v>
      </c>
      <c r="B11" s="96" t="s">
        <v>15</v>
      </c>
      <c r="C11" s="10">
        <f>C12</f>
        <v>905.4</v>
      </c>
      <c r="D11" s="10">
        <f>D12</f>
        <v>905.4</v>
      </c>
      <c r="E11" s="10">
        <f>E12</f>
        <v>905.43000000000006</v>
      </c>
      <c r="F11" s="11">
        <f>F12</f>
        <v>3.0000000000005578E-2</v>
      </c>
      <c r="G11" s="42">
        <f>E11/C11%</f>
        <v>100.00331345261763</v>
      </c>
      <c r="H11" s="43">
        <f t="shared" si="0"/>
        <v>3.0000000000086402E-2</v>
      </c>
      <c r="I11" s="51">
        <f t="shared" si="2"/>
        <v>100.00331345261763</v>
      </c>
    </row>
    <row r="12" spans="1:9" s="35" customFormat="1" ht="24.75" customHeight="1" thickBot="1">
      <c r="A12" s="91" t="s">
        <v>16</v>
      </c>
      <c r="B12" s="97" t="s">
        <v>17</v>
      </c>
      <c r="C12" s="52">
        <f>C13+C14+C15+C16</f>
        <v>905.4</v>
      </c>
      <c r="D12" s="52">
        <f>D13+D14+D15+D16</f>
        <v>905.4</v>
      </c>
      <c r="E12" s="52">
        <f>E13+E14+E15+E16</f>
        <v>905.43000000000006</v>
      </c>
      <c r="F12" s="52">
        <f>F13+F14+F15+F16</f>
        <v>3.0000000000005578E-2</v>
      </c>
      <c r="G12" s="42">
        <f>E12/C12%</f>
        <v>100.00331345261763</v>
      </c>
      <c r="H12" s="43">
        <f t="shared" si="0"/>
        <v>3.0000000000086402E-2</v>
      </c>
      <c r="I12" s="51">
        <f t="shared" si="2"/>
        <v>100.00331345261763</v>
      </c>
    </row>
    <row r="13" spans="1:9" s="35" customFormat="1" ht="36.75" customHeight="1" thickBot="1">
      <c r="A13" s="91" t="s">
        <v>18</v>
      </c>
      <c r="B13" s="98" t="s">
        <v>19</v>
      </c>
      <c r="C13" s="148">
        <v>472.2</v>
      </c>
      <c r="D13" s="148">
        <v>472.2</v>
      </c>
      <c r="E13" s="148">
        <v>472.22</v>
      </c>
      <c r="F13" s="55">
        <f>E13-C13</f>
        <v>2.0000000000038654E-2</v>
      </c>
      <c r="G13" s="42">
        <f>E13/C13%</f>
        <v>100.004235493435</v>
      </c>
      <c r="H13" s="43">
        <f>SUM(E13-D13)</f>
        <v>2.0000000000038654E-2</v>
      </c>
      <c r="I13" s="51">
        <f t="shared" si="2"/>
        <v>100.004235493435</v>
      </c>
    </row>
    <row r="14" spans="1:9" s="35" customFormat="1" ht="36.75" customHeight="1" thickBot="1">
      <c r="A14" s="91" t="s">
        <v>20</v>
      </c>
      <c r="B14" s="98" t="s">
        <v>21</v>
      </c>
      <c r="C14" s="148">
        <v>2.2999999999999998</v>
      </c>
      <c r="D14" s="148">
        <v>2.2999999999999998</v>
      </c>
      <c r="E14" s="148">
        <v>2.25</v>
      </c>
      <c r="F14" s="55">
        <f>E14-C14</f>
        <v>-4.9999999999999822E-2</v>
      </c>
      <c r="G14" s="42">
        <f>E14/C14%</f>
        <v>97.826086956521735</v>
      </c>
      <c r="H14" s="43">
        <f t="shared" si="0"/>
        <v>-4.9999999999999822E-2</v>
      </c>
      <c r="I14" s="51">
        <f t="shared" si="2"/>
        <v>97.826086956521735</v>
      </c>
    </row>
    <row r="15" spans="1:9" s="35" customFormat="1" ht="37.5" customHeight="1" thickBot="1">
      <c r="A15" s="91" t="s">
        <v>22</v>
      </c>
      <c r="B15" s="98" t="s">
        <v>23</v>
      </c>
      <c r="C15" s="148">
        <v>489.6</v>
      </c>
      <c r="D15" s="148">
        <v>489.6</v>
      </c>
      <c r="E15" s="148">
        <v>489.64</v>
      </c>
      <c r="F15" s="55">
        <f>E15-C15</f>
        <v>3.999999999996362E-2</v>
      </c>
      <c r="G15" s="42">
        <f>E15/C15%</f>
        <v>100.00816993464052</v>
      </c>
      <c r="H15" s="43">
        <f t="shared" si="0"/>
        <v>3.999999999996362E-2</v>
      </c>
      <c r="I15" s="51">
        <f t="shared" si="2"/>
        <v>100.00816993464052</v>
      </c>
    </row>
    <row r="16" spans="1:9" s="35" customFormat="1" ht="38.25" customHeight="1" thickBot="1">
      <c r="A16" s="91" t="s">
        <v>24</v>
      </c>
      <c r="B16" s="98" t="s">
        <v>25</v>
      </c>
      <c r="C16" s="148">
        <v>-58.7</v>
      </c>
      <c r="D16" s="148">
        <v>-58.7</v>
      </c>
      <c r="E16" s="148">
        <v>-58.68</v>
      </c>
      <c r="F16" s="55">
        <f>E16-C16</f>
        <v>2.0000000000003126E-2</v>
      </c>
      <c r="G16" s="45">
        <f t="shared" si="1"/>
        <v>99.965928449744453</v>
      </c>
      <c r="H16" s="43">
        <f t="shared" si="0"/>
        <v>2.0000000000003126E-2</v>
      </c>
      <c r="I16" s="51">
        <f t="shared" si="2"/>
        <v>99.965928449744453</v>
      </c>
    </row>
    <row r="17" spans="1:9" s="34" customFormat="1" ht="17.25" customHeight="1" thickBot="1">
      <c r="A17" s="95" t="s">
        <v>26</v>
      </c>
      <c r="B17" s="100" t="s">
        <v>27</v>
      </c>
      <c r="C17" s="10">
        <f>SUM(C18,C21,C22)</f>
        <v>14.9</v>
      </c>
      <c r="D17" s="10">
        <f>SUM(D22)</f>
        <v>29.3</v>
      </c>
      <c r="E17" s="10">
        <f>SUM(E22)</f>
        <v>25.4</v>
      </c>
      <c r="F17" s="11">
        <f>SUM(E17-C17)</f>
        <v>10.499999999999998</v>
      </c>
      <c r="G17" s="49">
        <f t="shared" si="1"/>
        <v>170.46979865771812</v>
      </c>
      <c r="H17" s="43">
        <f t="shared" si="0"/>
        <v>-3.9000000000000021</v>
      </c>
      <c r="I17" s="51">
        <f t="shared" si="2"/>
        <v>86.689419795221838</v>
      </c>
    </row>
    <row r="18" spans="1:9" ht="0.75" customHeight="1" thickBot="1">
      <c r="A18" s="91" t="s">
        <v>28</v>
      </c>
      <c r="B18" s="101" t="s">
        <v>29</v>
      </c>
      <c r="C18" s="52">
        <f>SUM(C19:C20)</f>
        <v>0</v>
      </c>
      <c r="D18" s="52"/>
      <c r="E18" s="52"/>
      <c r="F18" s="53">
        <f>SUM(F19:F20)</f>
        <v>0</v>
      </c>
      <c r="G18" s="49" t="e">
        <f t="shared" si="1"/>
        <v>#DIV/0!</v>
      </c>
      <c r="H18" s="43">
        <f t="shared" si="0"/>
        <v>0</v>
      </c>
      <c r="I18" s="51" t="e">
        <f t="shared" si="2"/>
        <v>#DIV/0!</v>
      </c>
    </row>
    <row r="19" spans="1:9" ht="0.75" customHeight="1" thickBot="1">
      <c r="A19" s="91" t="s">
        <v>30</v>
      </c>
      <c r="B19" s="92" t="s">
        <v>31</v>
      </c>
      <c r="C19" s="54"/>
      <c r="D19" s="54"/>
      <c r="E19" s="54"/>
      <c r="F19" s="55">
        <f>E19-C19</f>
        <v>0</v>
      </c>
      <c r="G19" s="49" t="e">
        <f t="shared" si="1"/>
        <v>#DIV/0!</v>
      </c>
      <c r="H19" s="43">
        <f t="shared" si="0"/>
        <v>0</v>
      </c>
      <c r="I19" s="51" t="e">
        <f t="shared" si="2"/>
        <v>#DIV/0!</v>
      </c>
    </row>
    <row r="20" spans="1:9" ht="27" hidden="1" customHeight="1" thickBot="1">
      <c r="A20" s="91" t="s">
        <v>32</v>
      </c>
      <c r="B20" s="92" t="s">
        <v>33</v>
      </c>
      <c r="C20" s="54"/>
      <c r="D20" s="54"/>
      <c r="E20" s="54"/>
      <c r="F20" s="55">
        <f t="shared" ref="F20:F58" si="3">E20-C20</f>
        <v>0</v>
      </c>
      <c r="G20" s="49" t="e">
        <f t="shared" si="1"/>
        <v>#DIV/0!</v>
      </c>
      <c r="H20" s="43">
        <f t="shared" si="0"/>
        <v>0</v>
      </c>
      <c r="I20" s="51" t="e">
        <f t="shared" si="2"/>
        <v>#DIV/0!</v>
      </c>
    </row>
    <row r="21" spans="1:9" ht="17.25" hidden="1" customHeight="1" thickBot="1">
      <c r="A21" s="91" t="s">
        <v>34</v>
      </c>
      <c r="B21" s="92" t="s">
        <v>35</v>
      </c>
      <c r="C21" s="54"/>
      <c r="D21" s="54"/>
      <c r="E21" s="54"/>
      <c r="F21" s="55">
        <f t="shared" si="3"/>
        <v>0</v>
      </c>
      <c r="G21" s="49" t="e">
        <f t="shared" si="1"/>
        <v>#DIV/0!</v>
      </c>
      <c r="H21" s="43">
        <f t="shared" si="0"/>
        <v>0</v>
      </c>
      <c r="I21" s="51" t="e">
        <f t="shared" si="2"/>
        <v>#DIV/0!</v>
      </c>
    </row>
    <row r="22" spans="1:9" ht="17.25" customHeight="1" thickBot="1">
      <c r="A22" s="99" t="s">
        <v>36</v>
      </c>
      <c r="B22" s="102" t="s">
        <v>37</v>
      </c>
      <c r="C22" s="147">
        <v>14.9</v>
      </c>
      <c r="D22" s="147">
        <v>29.3</v>
      </c>
      <c r="E22" s="147">
        <v>25.4</v>
      </c>
      <c r="F22" s="57">
        <f t="shared" si="3"/>
        <v>10.499999999999998</v>
      </c>
      <c r="G22" s="49">
        <f t="shared" si="1"/>
        <v>170.46979865771812</v>
      </c>
      <c r="H22" s="43">
        <f t="shared" si="0"/>
        <v>-3.9000000000000021</v>
      </c>
      <c r="I22" s="51">
        <f t="shared" si="2"/>
        <v>86.689419795221838</v>
      </c>
    </row>
    <row r="23" spans="1:9" s="34" customFormat="1" ht="17.25" customHeight="1" thickBot="1">
      <c r="A23" s="89" t="s">
        <v>38</v>
      </c>
      <c r="B23" s="90" t="s">
        <v>39</v>
      </c>
      <c r="C23" s="3">
        <f>SUM(C24:C27)</f>
        <v>1388.6999999999998</v>
      </c>
      <c r="D23" s="3">
        <f>SUM(D24:D27)</f>
        <v>1569.3000000000002</v>
      </c>
      <c r="E23" s="3">
        <f>SUM(E24:E27)</f>
        <v>1804.5</v>
      </c>
      <c r="F23" s="8">
        <f>SUM(F24:F27)</f>
        <v>415.79999999999995</v>
      </c>
      <c r="G23" s="49">
        <f t="shared" si="1"/>
        <v>129.94167206740119</v>
      </c>
      <c r="H23" s="43">
        <f t="shared" si="0"/>
        <v>235.19999999999982</v>
      </c>
      <c r="I23" s="51">
        <f t="shared" si="2"/>
        <v>114.98757407761421</v>
      </c>
    </row>
    <row r="24" spans="1:9" ht="17.25" customHeight="1" thickBot="1">
      <c r="A24" s="103" t="s">
        <v>40</v>
      </c>
      <c r="B24" s="104" t="s">
        <v>41</v>
      </c>
      <c r="C24" s="148">
        <v>268.39999999999998</v>
      </c>
      <c r="D24" s="148">
        <v>358.4</v>
      </c>
      <c r="E24" s="148">
        <v>380.9</v>
      </c>
      <c r="F24" s="55">
        <f t="shared" si="3"/>
        <v>112.5</v>
      </c>
      <c r="G24" s="49">
        <f t="shared" si="1"/>
        <v>141.91505216095382</v>
      </c>
      <c r="H24" s="43">
        <f t="shared" si="0"/>
        <v>22.5</v>
      </c>
      <c r="I24" s="51">
        <f t="shared" si="2"/>
        <v>106.27790178571429</v>
      </c>
    </row>
    <row r="25" spans="1:9" ht="18.75" hidden="1" customHeight="1" thickBot="1">
      <c r="A25" s="91" t="s">
        <v>42</v>
      </c>
      <c r="B25" s="92" t="s">
        <v>43</v>
      </c>
      <c r="C25" s="54"/>
      <c r="D25" s="54"/>
      <c r="E25" s="54"/>
      <c r="F25" s="55">
        <f t="shared" si="3"/>
        <v>0</v>
      </c>
      <c r="G25" s="49" t="e">
        <f t="shared" si="1"/>
        <v>#DIV/0!</v>
      </c>
      <c r="H25" s="43">
        <f t="shared" si="0"/>
        <v>0</v>
      </c>
      <c r="I25" s="51" t="e">
        <f t="shared" si="2"/>
        <v>#DIV/0!</v>
      </c>
    </row>
    <row r="26" spans="1:9" ht="0.75" customHeight="1" thickBot="1">
      <c r="A26" s="91" t="s">
        <v>44</v>
      </c>
      <c r="B26" s="92" t="s">
        <v>45</v>
      </c>
      <c r="C26" s="54"/>
      <c r="D26" s="54"/>
      <c r="E26" s="54"/>
      <c r="F26" s="55">
        <f t="shared" si="3"/>
        <v>0</v>
      </c>
      <c r="G26" s="49" t="e">
        <f t="shared" si="1"/>
        <v>#DIV/0!</v>
      </c>
      <c r="H26" s="43">
        <f t="shared" si="0"/>
        <v>0</v>
      </c>
      <c r="I26" s="51" t="e">
        <f t="shared" si="2"/>
        <v>#DIV/0!</v>
      </c>
    </row>
    <row r="27" spans="1:9" ht="16.5" customHeight="1" thickBot="1">
      <c r="A27" s="105" t="s">
        <v>46</v>
      </c>
      <c r="B27" s="106" t="s">
        <v>47</v>
      </c>
      <c r="C27" s="150">
        <v>1120.3</v>
      </c>
      <c r="D27" s="150">
        <v>1210.9000000000001</v>
      </c>
      <c r="E27" s="150">
        <v>1423.6</v>
      </c>
      <c r="F27" s="61">
        <f t="shared" si="3"/>
        <v>303.29999999999995</v>
      </c>
      <c r="G27" s="49">
        <f t="shared" si="1"/>
        <v>127.07310541819156</v>
      </c>
      <c r="H27" s="43">
        <f t="shared" si="0"/>
        <v>212.69999999999982</v>
      </c>
      <c r="I27" s="51">
        <f t="shared" si="2"/>
        <v>117.56544718804193</v>
      </c>
    </row>
    <row r="28" spans="1:9" s="34" customFormat="1" ht="30" hidden="1" customHeight="1" thickBot="1">
      <c r="A28" s="95" t="s">
        <v>48</v>
      </c>
      <c r="B28" s="107" t="s">
        <v>49</v>
      </c>
      <c r="C28" s="12">
        <f>SUM(C29)</f>
        <v>0</v>
      </c>
      <c r="D28" s="12">
        <f>SUM(D29)</f>
        <v>0</v>
      </c>
      <c r="E28" s="151">
        <f>SUM(E29)</f>
        <v>0</v>
      </c>
      <c r="F28" s="13">
        <f>SUM(F29)</f>
        <v>0</v>
      </c>
      <c r="G28" s="14" t="e">
        <f>SUM(G29)</f>
        <v>#DIV/0!</v>
      </c>
      <c r="H28" s="43">
        <f t="shared" si="0"/>
        <v>0</v>
      </c>
      <c r="I28" s="51" t="e">
        <f t="shared" si="2"/>
        <v>#DIV/0!</v>
      </c>
    </row>
    <row r="29" spans="1:9" ht="0.75" customHeight="1" thickBot="1">
      <c r="A29" s="91" t="s">
        <v>50</v>
      </c>
      <c r="B29" s="108" t="s">
        <v>51</v>
      </c>
      <c r="C29" s="62">
        <f>C30</f>
        <v>0</v>
      </c>
      <c r="D29" s="62"/>
      <c r="E29" s="62"/>
      <c r="F29" s="53">
        <f>F30</f>
        <v>0</v>
      </c>
      <c r="G29" s="63" t="e">
        <f>G30</f>
        <v>#DIV/0!</v>
      </c>
      <c r="H29" s="43">
        <f t="shared" si="0"/>
        <v>0</v>
      </c>
      <c r="I29" s="51" t="e">
        <f t="shared" si="2"/>
        <v>#DIV/0!</v>
      </c>
    </row>
    <row r="30" spans="1:9" ht="15" hidden="1" customHeight="1" thickBot="1">
      <c r="A30" s="99" t="s">
        <v>52</v>
      </c>
      <c r="B30" s="102" t="s">
        <v>53</v>
      </c>
      <c r="C30" s="56"/>
      <c r="D30" s="56"/>
      <c r="E30" s="56"/>
      <c r="F30" s="57">
        <f t="shared" si="3"/>
        <v>0</v>
      </c>
      <c r="G30" s="58" t="e">
        <f t="shared" si="1"/>
        <v>#DIV/0!</v>
      </c>
      <c r="H30" s="43">
        <f t="shared" si="0"/>
        <v>0</v>
      </c>
      <c r="I30" s="51" t="e">
        <f t="shared" si="2"/>
        <v>#DIV/0!</v>
      </c>
    </row>
    <row r="31" spans="1:9" s="34" customFormat="1" ht="14.25" customHeight="1" thickBot="1">
      <c r="A31" s="89" t="s">
        <v>54</v>
      </c>
      <c r="B31" s="90" t="s">
        <v>55</v>
      </c>
      <c r="C31" s="3">
        <f>SUM(C32:C34)</f>
        <v>0.7</v>
      </c>
      <c r="D31" s="3">
        <f>SUM(D32:D34)</f>
        <v>0.7</v>
      </c>
      <c r="E31" s="152">
        <f>SUM(E32:E34)</f>
        <v>2.2999999999999998</v>
      </c>
      <c r="F31" s="8">
        <f>SUM(F32:F34)</f>
        <v>1.5999999999999999</v>
      </c>
      <c r="G31" s="49">
        <f t="shared" si="1"/>
        <v>328.57142857142856</v>
      </c>
      <c r="H31" s="43">
        <f t="shared" si="0"/>
        <v>1.5999999999999999</v>
      </c>
      <c r="I31" s="51">
        <f t="shared" si="2"/>
        <v>328.57142857142856</v>
      </c>
    </row>
    <row r="32" spans="1:9" ht="27.75" hidden="1" customHeight="1" thickBot="1">
      <c r="A32" s="91" t="s">
        <v>56</v>
      </c>
      <c r="B32" s="92" t="s">
        <v>57</v>
      </c>
      <c r="C32" s="54"/>
      <c r="D32" s="54"/>
      <c r="E32" s="54"/>
      <c r="F32" s="55">
        <f t="shared" si="3"/>
        <v>0</v>
      </c>
      <c r="G32" s="45" t="e">
        <f t="shared" si="1"/>
        <v>#DIV/0!</v>
      </c>
      <c r="H32" s="43">
        <f t="shared" si="0"/>
        <v>0</v>
      </c>
      <c r="I32" s="47" t="e">
        <f t="shared" si="2"/>
        <v>#DIV/0!</v>
      </c>
    </row>
    <row r="33" spans="1:9" ht="24" customHeight="1" thickBot="1">
      <c r="A33" s="91" t="s">
        <v>58</v>
      </c>
      <c r="B33" s="92" t="s">
        <v>59</v>
      </c>
      <c r="C33" s="148">
        <v>0.7</v>
      </c>
      <c r="D33" s="148">
        <v>0.7</v>
      </c>
      <c r="E33" s="148">
        <v>2.2999999999999998</v>
      </c>
      <c r="F33" s="55">
        <f t="shared" si="3"/>
        <v>1.5999999999999999</v>
      </c>
      <c r="G33" s="49">
        <f t="shared" si="1"/>
        <v>328.57142857142856</v>
      </c>
      <c r="H33" s="43">
        <f t="shared" si="0"/>
        <v>1.5999999999999999</v>
      </c>
      <c r="I33" s="47">
        <f t="shared" si="2"/>
        <v>328.57142857142856</v>
      </c>
    </row>
    <row r="34" spans="1:9" ht="26.25" hidden="1" customHeight="1" thickBot="1">
      <c r="A34" s="93" t="s">
        <v>60</v>
      </c>
      <c r="B34" s="94" t="s">
        <v>61</v>
      </c>
      <c r="C34" s="64"/>
      <c r="D34" s="64"/>
      <c r="E34" s="64"/>
      <c r="F34" s="61">
        <f t="shared" si="3"/>
        <v>0</v>
      </c>
      <c r="G34" s="49" t="e">
        <f t="shared" si="1"/>
        <v>#DIV/0!</v>
      </c>
      <c r="H34" s="43">
        <f t="shared" si="0"/>
        <v>0</v>
      </c>
      <c r="I34" s="51" t="e">
        <f t="shared" si="2"/>
        <v>#DIV/0!</v>
      </c>
    </row>
    <row r="35" spans="1:9" ht="0.75" customHeight="1" thickBot="1">
      <c r="A35" s="109" t="s">
        <v>62</v>
      </c>
      <c r="B35" s="110" t="s">
        <v>63</v>
      </c>
      <c r="C35" s="2"/>
      <c r="D35" s="2"/>
      <c r="E35" s="153"/>
      <c r="F35" s="15">
        <f t="shared" si="3"/>
        <v>0</v>
      </c>
      <c r="G35" s="16" t="e">
        <f t="shared" si="1"/>
        <v>#DIV/0!</v>
      </c>
      <c r="H35" s="43">
        <f t="shared" si="0"/>
        <v>0</v>
      </c>
      <c r="I35" s="18" t="e">
        <f t="shared" si="2"/>
        <v>#DIV/0!</v>
      </c>
    </row>
    <row r="36" spans="1:9" ht="24" customHeight="1" thickBot="1">
      <c r="A36" s="91" t="s">
        <v>101</v>
      </c>
      <c r="B36" s="92" t="s">
        <v>102</v>
      </c>
      <c r="C36" s="54">
        <v>0</v>
      </c>
      <c r="D36" s="54">
        <v>0.01</v>
      </c>
      <c r="E36" s="54">
        <v>0.01</v>
      </c>
      <c r="F36" s="55">
        <f t="shared" ref="F36" si="4">E36-C36</f>
        <v>0.01</v>
      </c>
      <c r="G36" s="49" t="e">
        <f t="shared" ref="G36" si="5">E36/C36%</f>
        <v>#DIV/0!</v>
      </c>
      <c r="H36" s="43">
        <f t="shared" ref="H36" si="6">SUM(E36-D36)</f>
        <v>0</v>
      </c>
      <c r="I36" s="47">
        <f t="shared" ref="I36" si="7">E36/D36%</f>
        <v>100</v>
      </c>
    </row>
    <row r="37" spans="1:9" s="34" customFormat="1" ht="30" customHeight="1" thickBot="1">
      <c r="A37" s="111" t="s">
        <v>64</v>
      </c>
      <c r="B37" s="112" t="s">
        <v>65</v>
      </c>
      <c r="C37" s="19">
        <f>C38</f>
        <v>40</v>
      </c>
      <c r="D37" s="20">
        <f>D38</f>
        <v>40</v>
      </c>
      <c r="E37" s="154">
        <v>0</v>
      </c>
      <c r="F37" s="21">
        <f>F38</f>
        <v>-40</v>
      </c>
      <c r="G37" s="49">
        <f t="shared" si="1"/>
        <v>0</v>
      </c>
      <c r="H37" s="43">
        <f t="shared" si="0"/>
        <v>-40</v>
      </c>
      <c r="I37" s="51">
        <f t="shared" si="2"/>
        <v>0</v>
      </c>
    </row>
    <row r="38" spans="1:9" ht="27" customHeight="1" thickBot="1">
      <c r="A38" s="113" t="s">
        <v>66</v>
      </c>
      <c r="B38" s="114" t="s">
        <v>67</v>
      </c>
      <c r="C38" s="65">
        <f>SUM(C39:C40)</f>
        <v>40</v>
      </c>
      <c r="D38" s="65">
        <v>40</v>
      </c>
      <c r="E38" s="65">
        <v>0</v>
      </c>
      <c r="F38" s="67">
        <f>SUM(F39:F40)</f>
        <v>-40</v>
      </c>
      <c r="G38" s="49">
        <f t="shared" si="1"/>
        <v>0</v>
      </c>
      <c r="H38" s="43">
        <f t="shared" si="0"/>
        <v>-40</v>
      </c>
      <c r="I38" s="51">
        <f t="shared" si="2"/>
        <v>0</v>
      </c>
    </row>
    <row r="39" spans="1:9" ht="49.5" customHeight="1" thickBot="1">
      <c r="A39" s="91" t="s">
        <v>68</v>
      </c>
      <c r="B39" s="92" t="s">
        <v>69</v>
      </c>
      <c r="C39" s="148">
        <v>40</v>
      </c>
      <c r="D39" s="148">
        <v>40</v>
      </c>
      <c r="E39" s="148">
        <v>0</v>
      </c>
      <c r="F39" s="55">
        <f t="shared" si="3"/>
        <v>-40</v>
      </c>
      <c r="G39" s="49">
        <f t="shared" si="1"/>
        <v>0</v>
      </c>
      <c r="H39" s="43">
        <f t="shared" si="0"/>
        <v>-40</v>
      </c>
      <c r="I39" s="51">
        <f t="shared" si="2"/>
        <v>0</v>
      </c>
    </row>
    <row r="40" spans="1:9" ht="0.75" hidden="1" customHeight="1">
      <c r="A40" s="99" t="s">
        <v>70</v>
      </c>
      <c r="B40" s="102" t="s">
        <v>71</v>
      </c>
      <c r="C40" s="56"/>
      <c r="D40" s="56"/>
      <c r="E40" s="56"/>
      <c r="F40" s="57">
        <f t="shared" si="3"/>
        <v>0</v>
      </c>
      <c r="G40" s="58" t="e">
        <f t="shared" si="1"/>
        <v>#DIV/0!</v>
      </c>
      <c r="H40" s="59">
        <f t="shared" ref="H40:H49" si="8">E40-D40</f>
        <v>0</v>
      </c>
      <c r="I40" s="60" t="e">
        <f t="shared" si="2"/>
        <v>#DIV/0!</v>
      </c>
    </row>
    <row r="41" spans="1:9" s="34" customFormat="1" ht="17.25" hidden="1" customHeight="1">
      <c r="A41" s="89" t="s">
        <v>72</v>
      </c>
      <c r="B41" s="90" t="s">
        <v>73</v>
      </c>
      <c r="C41" s="22">
        <f>C42</f>
        <v>0</v>
      </c>
      <c r="D41" s="22">
        <f t="shared" ref="D41:I41" si="9">D42</f>
        <v>0</v>
      </c>
      <c r="E41" s="155">
        <f t="shared" si="9"/>
        <v>0</v>
      </c>
      <c r="F41" s="8">
        <f t="shared" si="9"/>
        <v>0</v>
      </c>
      <c r="G41" s="23" t="e">
        <f t="shared" si="9"/>
        <v>#DIV/0!</v>
      </c>
      <c r="H41" s="9">
        <f t="shared" si="9"/>
        <v>0</v>
      </c>
      <c r="I41" s="24" t="e">
        <f t="shared" si="9"/>
        <v>#DIV/0!</v>
      </c>
    </row>
    <row r="42" spans="1:9" ht="2.25" hidden="1" customHeight="1" thickBot="1">
      <c r="A42" s="93" t="s">
        <v>74</v>
      </c>
      <c r="B42" s="94" t="s">
        <v>75</v>
      </c>
      <c r="C42" s="64"/>
      <c r="D42" s="64"/>
      <c r="E42" s="64"/>
      <c r="F42" s="61">
        <f t="shared" si="3"/>
        <v>0</v>
      </c>
      <c r="G42" s="49" t="e">
        <f t="shared" si="1"/>
        <v>#DIV/0!</v>
      </c>
      <c r="H42" s="50">
        <f t="shared" si="8"/>
        <v>0</v>
      </c>
      <c r="I42" s="51" t="e">
        <f t="shared" si="2"/>
        <v>#DIV/0!</v>
      </c>
    </row>
    <row r="43" spans="1:9" ht="16.5" hidden="1" customHeight="1" thickBot="1">
      <c r="A43" s="109" t="s">
        <v>76</v>
      </c>
      <c r="B43" s="115" t="s">
        <v>77</v>
      </c>
      <c r="C43" s="2"/>
      <c r="D43" s="2"/>
      <c r="E43" s="153"/>
      <c r="F43" s="15">
        <f t="shared" si="3"/>
        <v>0</v>
      </c>
      <c r="G43" s="16" t="e">
        <f t="shared" si="1"/>
        <v>#DIV/0!</v>
      </c>
      <c r="H43" s="17">
        <f t="shared" si="8"/>
        <v>0</v>
      </c>
      <c r="I43" s="18" t="e">
        <f t="shared" si="2"/>
        <v>#DIV/0!</v>
      </c>
    </row>
    <row r="44" spans="1:9" ht="19.5" hidden="1" customHeight="1">
      <c r="A44" s="89" t="s">
        <v>78</v>
      </c>
      <c r="B44" s="90" t="s">
        <v>79</v>
      </c>
      <c r="C44" s="3">
        <f>SUM(C45:C46)</f>
        <v>0</v>
      </c>
      <c r="D44" s="3">
        <f>SUM(D45:D46)</f>
        <v>0</v>
      </c>
      <c r="E44" s="152">
        <f>SUM(E45:E46)</f>
        <v>0</v>
      </c>
      <c r="F44" s="8">
        <f>SUM(F45:F46)</f>
        <v>0</v>
      </c>
      <c r="G44" s="6" t="e">
        <f>E44/C44%</f>
        <v>#DIV/0!</v>
      </c>
      <c r="H44" s="9">
        <f>SUM(H45:H46)</f>
        <v>0</v>
      </c>
      <c r="I44" s="7" t="e">
        <f>E44/D44%</f>
        <v>#DIV/0!</v>
      </c>
    </row>
    <row r="45" spans="1:9" ht="1.5" hidden="1" customHeight="1">
      <c r="A45" s="91" t="s">
        <v>80</v>
      </c>
      <c r="B45" s="92" t="s">
        <v>81</v>
      </c>
      <c r="C45" s="54"/>
      <c r="D45" s="54"/>
      <c r="E45" s="54"/>
      <c r="F45" s="55">
        <f t="shared" si="3"/>
        <v>0</v>
      </c>
      <c r="G45" s="45" t="e">
        <f t="shared" si="1"/>
        <v>#DIV/0!</v>
      </c>
      <c r="H45" s="46">
        <f t="shared" si="8"/>
        <v>0</v>
      </c>
      <c r="I45" s="47" t="e">
        <f t="shared" si="2"/>
        <v>#DIV/0!</v>
      </c>
    </row>
    <row r="46" spans="1:9" ht="27" hidden="1" customHeight="1" thickBot="1">
      <c r="A46" s="99" t="s">
        <v>82</v>
      </c>
      <c r="B46" s="102" t="s">
        <v>83</v>
      </c>
      <c r="C46" s="56"/>
      <c r="D46" s="56"/>
      <c r="E46" s="56"/>
      <c r="F46" s="57">
        <f t="shared" si="3"/>
        <v>0</v>
      </c>
      <c r="G46" s="58" t="e">
        <f t="shared" si="1"/>
        <v>#DIV/0!</v>
      </c>
      <c r="H46" s="59">
        <f t="shared" si="8"/>
        <v>0</v>
      </c>
      <c r="I46" s="60" t="e">
        <f t="shared" si="2"/>
        <v>#DIV/0!</v>
      </c>
    </row>
    <row r="47" spans="1:9" ht="27" customHeight="1" thickBot="1">
      <c r="A47" s="135" t="s">
        <v>76</v>
      </c>
      <c r="B47" s="136" t="s">
        <v>98</v>
      </c>
      <c r="C47" s="137">
        <v>0</v>
      </c>
      <c r="D47" s="137">
        <v>0</v>
      </c>
      <c r="E47" s="156">
        <v>0</v>
      </c>
      <c r="F47" s="138">
        <f t="shared" ref="F47" si="10">E47-C47</f>
        <v>0</v>
      </c>
      <c r="G47" s="139" t="e">
        <f t="shared" ref="G47" si="11">E47/C47%</f>
        <v>#DIV/0!</v>
      </c>
      <c r="H47" s="140">
        <f t="shared" ref="H47" si="12">SUM(E47-D47)</f>
        <v>0</v>
      </c>
      <c r="I47" s="141" t="e">
        <f t="shared" ref="I47" si="13">E47/D47%</f>
        <v>#DIV/0!</v>
      </c>
    </row>
    <row r="48" spans="1:9" ht="27" customHeight="1" thickBot="1">
      <c r="A48" s="132" t="s">
        <v>99</v>
      </c>
      <c r="B48" s="133" t="s">
        <v>100</v>
      </c>
      <c r="C48" s="134"/>
      <c r="D48" s="134">
        <v>0</v>
      </c>
      <c r="E48" s="134">
        <v>0</v>
      </c>
      <c r="F48" s="55">
        <f t="shared" ref="F48" si="14">E48-C48</f>
        <v>0</v>
      </c>
      <c r="G48" s="49" t="e">
        <f t="shared" ref="G48" si="15">E48/C48%</f>
        <v>#DIV/0!</v>
      </c>
      <c r="H48" s="43">
        <f t="shared" ref="H48" si="16">SUM(E48-D48)</f>
        <v>0</v>
      </c>
      <c r="I48" s="51" t="e">
        <f t="shared" ref="I48" si="17">E48/D48%</f>
        <v>#DIV/0!</v>
      </c>
    </row>
    <row r="49" spans="1:9" s="34" customFormat="1" ht="15" customHeight="1" thickBot="1">
      <c r="A49" s="116" t="s">
        <v>84</v>
      </c>
      <c r="B49" s="115" t="s">
        <v>85</v>
      </c>
      <c r="C49" s="2">
        <v>0</v>
      </c>
      <c r="D49" s="2">
        <v>15</v>
      </c>
      <c r="E49" s="153">
        <v>0</v>
      </c>
      <c r="F49" s="15">
        <f t="shared" si="3"/>
        <v>0</v>
      </c>
      <c r="G49" s="16" t="e">
        <f t="shared" si="1"/>
        <v>#DIV/0!</v>
      </c>
      <c r="H49" s="17">
        <f t="shared" si="8"/>
        <v>-15</v>
      </c>
      <c r="I49" s="18">
        <f t="shared" si="2"/>
        <v>0</v>
      </c>
    </row>
    <row r="50" spans="1:9" s="34" customFormat="1" ht="15" customHeight="1" thickBot="1">
      <c r="A50" s="117" t="s">
        <v>86</v>
      </c>
      <c r="B50" s="118" t="s">
        <v>87</v>
      </c>
      <c r="C50" s="5"/>
      <c r="D50" s="4">
        <f>D51</f>
        <v>280</v>
      </c>
      <c r="E50" s="157"/>
      <c r="F50" s="25">
        <f t="shared" ref="F50:F51" si="18">E50-C50</f>
        <v>0</v>
      </c>
      <c r="G50" s="26" t="e">
        <f t="shared" ref="G50" si="19">E50/C50%</f>
        <v>#DIV/0!</v>
      </c>
      <c r="H50" s="27">
        <f t="shared" ref="H50" si="20">E50-D50</f>
        <v>-280</v>
      </c>
      <c r="I50" s="28">
        <f t="shared" ref="I50" si="21">E50/D50%</f>
        <v>0</v>
      </c>
    </row>
    <row r="51" spans="1:9" s="34" customFormat="1" ht="21.75" customHeight="1" thickBot="1">
      <c r="A51" s="128" t="s">
        <v>116</v>
      </c>
      <c r="B51" s="144" t="s">
        <v>117</v>
      </c>
      <c r="C51" s="68">
        <v>0</v>
      </c>
      <c r="D51" s="68">
        <v>280</v>
      </c>
      <c r="E51" s="68">
        <v>0</v>
      </c>
      <c r="F51" s="84">
        <f t="shared" si="18"/>
        <v>0</v>
      </c>
      <c r="G51" s="49" t="e">
        <f>E51/C51%</f>
        <v>#DIV/0!</v>
      </c>
      <c r="H51" s="43">
        <f>SUM(E51-D51)</f>
        <v>-280</v>
      </c>
      <c r="I51" s="51">
        <f>E51/D51%</f>
        <v>0</v>
      </c>
    </row>
    <row r="52" spans="1:9" ht="17.25" customHeight="1" thickBot="1">
      <c r="A52" s="87" t="s">
        <v>88</v>
      </c>
      <c r="B52" s="119" t="s">
        <v>89</v>
      </c>
      <c r="C52" s="74">
        <f>C53</f>
        <v>3484</v>
      </c>
      <c r="D52" s="74">
        <f>D54+D57+D62+D63+D65+D66+D64</f>
        <v>5647.7000000000007</v>
      </c>
      <c r="E52" s="158">
        <f>E53+E57+E65+E63</f>
        <v>3249.7</v>
      </c>
      <c r="F52" s="74">
        <f>SUM(E52-C52)</f>
        <v>-234.30000000000018</v>
      </c>
      <c r="G52" s="49">
        <f t="shared" si="1"/>
        <v>93.274971297359343</v>
      </c>
      <c r="H52" s="43">
        <f t="shared" ref="H52:H60" si="22">SUM(E52-D52)</f>
        <v>-2398.0000000000009</v>
      </c>
      <c r="I52" s="51">
        <f t="shared" si="2"/>
        <v>57.540237618853688</v>
      </c>
    </row>
    <row r="53" spans="1:9" ht="27" customHeight="1" thickBot="1">
      <c r="A53" s="120" t="s">
        <v>105</v>
      </c>
      <c r="B53" s="121" t="s">
        <v>90</v>
      </c>
      <c r="C53" s="66">
        <f>C57+C54+C65+C61+C63</f>
        <v>3484</v>
      </c>
      <c r="D53" s="66">
        <f>D54</f>
        <v>731.2</v>
      </c>
      <c r="E53" s="66">
        <f>E54</f>
        <v>1667.8</v>
      </c>
      <c r="F53" s="82">
        <f>E53-C53</f>
        <v>-1816.2</v>
      </c>
      <c r="G53" s="49">
        <f t="shared" si="1"/>
        <v>47.870264064293906</v>
      </c>
      <c r="H53" s="43">
        <f t="shared" si="22"/>
        <v>936.59999999999991</v>
      </c>
      <c r="I53" s="51">
        <f t="shared" si="2"/>
        <v>228.09080962800874</v>
      </c>
    </row>
    <row r="54" spans="1:9" ht="27" customHeight="1" thickBot="1">
      <c r="A54" s="129" t="s">
        <v>104</v>
      </c>
      <c r="B54" s="130" t="s">
        <v>91</v>
      </c>
      <c r="C54" s="131">
        <f>C55+C56</f>
        <v>731.2</v>
      </c>
      <c r="D54" s="131">
        <f>D55+D56</f>
        <v>731.2</v>
      </c>
      <c r="E54" s="159">
        <f>E55+E56</f>
        <v>1667.8</v>
      </c>
      <c r="F54" s="82">
        <f>E54-C54</f>
        <v>936.59999999999991</v>
      </c>
      <c r="G54" s="49">
        <f t="shared" si="1"/>
        <v>228.09080962800874</v>
      </c>
      <c r="H54" s="43">
        <f t="shared" si="22"/>
        <v>936.59999999999991</v>
      </c>
      <c r="I54" s="51">
        <f t="shared" si="2"/>
        <v>228.09080962800874</v>
      </c>
    </row>
    <row r="55" spans="1:9" ht="25.5" customHeight="1" thickBot="1">
      <c r="A55" s="122" t="s">
        <v>103</v>
      </c>
      <c r="B55" s="123" t="s">
        <v>92</v>
      </c>
      <c r="C55" s="160">
        <v>731.2</v>
      </c>
      <c r="D55" s="160">
        <v>731.2</v>
      </c>
      <c r="E55" s="160">
        <v>1667.8</v>
      </c>
      <c r="F55" s="83">
        <f>E55-C55</f>
        <v>936.59999999999991</v>
      </c>
      <c r="G55" s="49">
        <f t="shared" si="1"/>
        <v>228.09080962800874</v>
      </c>
      <c r="H55" s="43">
        <f t="shared" si="22"/>
        <v>936.59999999999991</v>
      </c>
      <c r="I55" s="51">
        <f t="shared" si="2"/>
        <v>228.09080962800874</v>
      </c>
    </row>
    <row r="56" spans="1:9" ht="25.5" customHeight="1" thickBot="1">
      <c r="A56" s="142" t="s">
        <v>110</v>
      </c>
      <c r="B56" s="143" t="s">
        <v>111</v>
      </c>
      <c r="C56" s="81">
        <v>0</v>
      </c>
      <c r="D56" s="81">
        <v>0</v>
      </c>
      <c r="E56" s="161">
        <v>0</v>
      </c>
      <c r="F56" s="83">
        <f>E56-C56</f>
        <v>0</v>
      </c>
      <c r="G56" s="49" t="e">
        <f t="shared" ref="G56" si="23">E56/C56%</f>
        <v>#DIV/0!</v>
      </c>
      <c r="H56" s="43">
        <f t="shared" ref="H56" si="24">SUM(E56-D56)</f>
        <v>0</v>
      </c>
      <c r="I56" s="51" t="e">
        <f t="shared" ref="I56" si="25">E56/D56%</f>
        <v>#DIV/0!</v>
      </c>
    </row>
    <row r="57" spans="1:9" ht="27.75" customHeight="1" thickBot="1">
      <c r="A57" s="124" t="s">
        <v>93</v>
      </c>
      <c r="B57" s="125" t="s">
        <v>94</v>
      </c>
      <c r="C57" s="80">
        <f>C58+C60+C59</f>
        <v>209.1</v>
      </c>
      <c r="D57" s="80">
        <f>D58+D60+D59</f>
        <v>209.1</v>
      </c>
      <c r="E57" s="162">
        <f>E58+E60+E59</f>
        <v>202.3</v>
      </c>
      <c r="F57" s="84">
        <f>E57-C57</f>
        <v>-6.7999999999999829</v>
      </c>
      <c r="G57" s="49">
        <f t="shared" si="1"/>
        <v>96.747967479674813</v>
      </c>
      <c r="H57" s="43">
        <f t="shared" si="22"/>
        <v>-6.7999999999999829</v>
      </c>
      <c r="I57" s="51">
        <f t="shared" si="2"/>
        <v>96.747967479674813</v>
      </c>
    </row>
    <row r="58" spans="1:9" ht="29.25" customHeight="1" thickBot="1">
      <c r="A58" s="126" t="s">
        <v>106</v>
      </c>
      <c r="B58" s="127" t="s">
        <v>95</v>
      </c>
      <c r="C58" s="163">
        <v>176.1</v>
      </c>
      <c r="D58" s="163">
        <v>176.1</v>
      </c>
      <c r="E58" s="163">
        <v>169.3</v>
      </c>
      <c r="F58" s="84">
        <f t="shared" si="3"/>
        <v>-6.7999999999999829</v>
      </c>
      <c r="G58" s="49">
        <f t="shared" si="1"/>
        <v>96.138557637705858</v>
      </c>
      <c r="H58" s="43">
        <f t="shared" si="22"/>
        <v>-6.7999999999999829</v>
      </c>
      <c r="I58" s="51">
        <f t="shared" si="2"/>
        <v>96.138557637705858</v>
      </c>
    </row>
    <row r="59" spans="1:9" ht="29.25" customHeight="1" thickBot="1">
      <c r="A59" s="145" t="s">
        <v>114</v>
      </c>
      <c r="B59" s="127" t="s">
        <v>115</v>
      </c>
      <c r="C59" s="146">
        <v>0</v>
      </c>
      <c r="D59" s="146">
        <v>0</v>
      </c>
      <c r="E59" s="164">
        <v>0</v>
      </c>
      <c r="F59" s="84"/>
      <c r="G59" s="49"/>
      <c r="H59" s="43"/>
      <c r="I59" s="51"/>
    </row>
    <row r="60" spans="1:9" ht="32.25" customHeight="1" thickBot="1">
      <c r="A60" s="128" t="s">
        <v>107</v>
      </c>
      <c r="B60" s="127" t="s">
        <v>96</v>
      </c>
      <c r="C60" s="68">
        <v>33</v>
      </c>
      <c r="D60" s="68">
        <v>33</v>
      </c>
      <c r="E60" s="165">
        <v>33</v>
      </c>
      <c r="F60" s="84">
        <f t="shared" ref="F60:F65" si="26">E60-C60</f>
        <v>0</v>
      </c>
      <c r="G60" s="49">
        <f t="shared" si="1"/>
        <v>100</v>
      </c>
      <c r="H60" s="43">
        <f t="shared" si="22"/>
        <v>0</v>
      </c>
      <c r="I60" s="51">
        <f t="shared" si="2"/>
        <v>100</v>
      </c>
    </row>
    <row r="61" spans="1:9" ht="27.75" customHeight="1" thickBot="1">
      <c r="A61" s="124" t="s">
        <v>108</v>
      </c>
      <c r="B61" s="125" t="s">
        <v>97</v>
      </c>
      <c r="C61" s="80">
        <v>0</v>
      </c>
      <c r="D61" s="80">
        <v>0</v>
      </c>
      <c r="E61" s="162">
        <v>0</v>
      </c>
      <c r="F61" s="84">
        <f t="shared" si="26"/>
        <v>0</v>
      </c>
      <c r="G61" s="49" t="e">
        <f>E61/C61%</f>
        <v>#DIV/0!</v>
      </c>
      <c r="H61" s="43">
        <f>SUM(E61-D61)</f>
        <v>0</v>
      </c>
      <c r="I61" s="51" t="e">
        <f>E61/D61%</f>
        <v>#DIV/0!</v>
      </c>
    </row>
    <row r="62" spans="1:9" ht="27.75" customHeight="1" thickBot="1">
      <c r="A62" s="128" t="s">
        <v>118</v>
      </c>
      <c r="B62" s="127" t="s">
        <v>119</v>
      </c>
      <c r="C62" s="68">
        <v>0</v>
      </c>
      <c r="D62" s="68">
        <v>312</v>
      </c>
      <c r="E62" s="165">
        <v>0</v>
      </c>
      <c r="F62" s="84">
        <f t="shared" si="26"/>
        <v>0</v>
      </c>
      <c r="G62" s="49" t="e">
        <f>E62/C62%</f>
        <v>#DIV/0!</v>
      </c>
      <c r="H62" s="43">
        <f>SUM(E62-D62)</f>
        <v>-312</v>
      </c>
      <c r="I62" s="51">
        <f>E62/D62%</f>
        <v>0</v>
      </c>
    </row>
    <row r="63" spans="1:9" ht="39.75" customHeight="1" thickBot="1">
      <c r="A63" s="128" t="s">
        <v>121</v>
      </c>
      <c r="B63" s="166" t="s">
        <v>120</v>
      </c>
      <c r="C63" s="168">
        <v>663.9</v>
      </c>
      <c r="D63" s="168">
        <v>663.9</v>
      </c>
      <c r="E63" s="169">
        <v>0</v>
      </c>
      <c r="F63" s="170">
        <f t="shared" si="26"/>
        <v>-663.9</v>
      </c>
      <c r="G63" s="58">
        <f>E63/C63%</f>
        <v>0</v>
      </c>
      <c r="H63" s="171">
        <f>SUM(E63-D63)</f>
        <v>-663.9</v>
      </c>
      <c r="I63" s="60">
        <f>E63/D63%</f>
        <v>0</v>
      </c>
    </row>
    <row r="64" spans="1:9" ht="39.75" customHeight="1" thickBot="1">
      <c r="A64" s="128" t="s">
        <v>124</v>
      </c>
      <c r="B64" s="167" t="s">
        <v>125</v>
      </c>
      <c r="C64" s="176">
        <v>0</v>
      </c>
      <c r="D64" s="176">
        <v>1750</v>
      </c>
      <c r="E64" s="177">
        <v>0</v>
      </c>
      <c r="F64" s="178">
        <f t="shared" ref="F64" si="27">E64-C64</f>
        <v>0</v>
      </c>
      <c r="G64" s="179" t="e">
        <f>E64/C64%</f>
        <v>#DIV/0!</v>
      </c>
      <c r="H64" s="180">
        <f>SUM(E64-D64)</f>
        <v>-1750</v>
      </c>
      <c r="I64" s="181">
        <f>E64/D64%</f>
        <v>0</v>
      </c>
    </row>
    <row r="65" spans="1:9" ht="14.25" customHeight="1" thickBot="1">
      <c r="A65" s="128" t="s">
        <v>112</v>
      </c>
      <c r="B65" s="144" t="s">
        <v>113</v>
      </c>
      <c r="C65" s="172">
        <v>1879.8</v>
      </c>
      <c r="D65" s="172">
        <v>1981.5</v>
      </c>
      <c r="E65" s="172">
        <v>1379.6</v>
      </c>
      <c r="F65" s="84">
        <f t="shared" si="26"/>
        <v>-500.20000000000005</v>
      </c>
      <c r="G65" s="173">
        <f>E65/C65%</f>
        <v>73.390786253856788</v>
      </c>
      <c r="H65" s="174">
        <f>SUM(E65-D65)</f>
        <v>-601.90000000000009</v>
      </c>
      <c r="I65" s="175">
        <f>E65/D65%</f>
        <v>69.624022205399939</v>
      </c>
    </row>
    <row r="66" spans="1:9" ht="14.25" customHeight="1" thickBot="1">
      <c r="A66" s="128"/>
      <c r="B66" s="144"/>
      <c r="C66" s="68"/>
      <c r="D66" s="68"/>
      <c r="E66" s="68"/>
      <c r="F66" s="84"/>
      <c r="G66" s="49"/>
      <c r="H66" s="43"/>
      <c r="I66" s="51"/>
    </row>
  </sheetData>
  <mergeCells count="9">
    <mergeCell ref="H5:I5"/>
    <mergeCell ref="A2:H2"/>
    <mergeCell ref="A5:A6"/>
    <mergeCell ref="B5:B6"/>
    <mergeCell ref="C5:C6"/>
    <mergeCell ref="D5:D6"/>
    <mergeCell ref="E5:E6"/>
    <mergeCell ref="F5:G5"/>
    <mergeCell ref="B3:F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Азамат</dc:creator>
  <cp:lastModifiedBy>User</cp:lastModifiedBy>
  <cp:revision/>
  <cp:lastPrinted>2016-03-15T08:32:52Z</cp:lastPrinted>
  <dcterms:created xsi:type="dcterms:W3CDTF">2004-10-29T05:20:10Z</dcterms:created>
  <dcterms:modified xsi:type="dcterms:W3CDTF">2024-12-09T12:32:48Z</dcterms:modified>
</cp:coreProperties>
</file>